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-ปีงบประมาณ2567\1-งานปีงบ 2567\4-kw\++ฟอร์มรายงาน-อัปหน้าเว็บโหลด SCE\"/>
    </mc:Choice>
  </mc:AlternateContent>
  <xr:revisionPtr revIDLastSave="0" documentId="13_ncr:1_{282D5D52-08AB-4D5B-A46C-3AC8788C1ACF}" xr6:coauthVersionLast="47" xr6:coauthVersionMax="47" xr10:uidLastSave="{00000000-0000-0000-0000-000000000000}"/>
  <bookViews>
    <workbookView xWindow="-120" yWindow="-120" windowWidth="24240" windowHeight="13140" tabRatio="862" xr2:uid="{3B60776E-7851-424A-B17D-CE5B1830F9C0}"/>
  </bookViews>
  <sheets>
    <sheet name="12เดือน-ก.1" sheetId="4" r:id="rId1"/>
    <sheet name="12เดือน-ก2" sheetId="5" r:id="rId2"/>
    <sheet name="12เดือน-ก3+4" sheetId="6" r:id="rId3"/>
  </sheets>
  <definedNames>
    <definedName name="_xlnm._FilterDatabase" localSheetId="0" hidden="1">'12เดือน-ก.1'!$A$8:$AM$113</definedName>
    <definedName name="_xlnm._FilterDatabase" localSheetId="1" hidden="1">'12เดือน-ก2'!$A$4:$AN$97</definedName>
    <definedName name="_xlnm._FilterDatabase" localSheetId="2" hidden="1">'12เดือน-ก3+4'!$A$4:$J$4</definedName>
    <definedName name="_xlnm.Print_Area" localSheetId="0">'12เดือน-ก.1'!$A$1:$AL$113</definedName>
    <definedName name="_xlnm.Print_Titles" localSheetId="0">'12เดือน-ก.1'!$6:$7</definedName>
    <definedName name="_xlnm.Print_Titles" localSheetId="1">'12เดือน-ก2'!$2:$4</definedName>
    <definedName name="_xlnm.Print_Titles" localSheetId="2">'12เดือน-ก3+4'!$2:$3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5" l="1"/>
  <c r="G88" i="5"/>
  <c r="H88" i="5"/>
  <c r="I88" i="5"/>
  <c r="J88" i="5"/>
  <c r="K88" i="5"/>
  <c r="K7" i="5" s="1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F8" i="5"/>
  <c r="F7" i="5" s="1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F49" i="5"/>
  <c r="F38" i="5"/>
  <c r="F26" i="5"/>
  <c r="AL12" i="4"/>
  <c r="AL11" i="4" s="1"/>
  <c r="AL10" i="4" s="1"/>
  <c r="AL13" i="4"/>
  <c r="AL14" i="4"/>
  <c r="AL15" i="4"/>
  <c r="AL17" i="4"/>
  <c r="AL18" i="4"/>
  <c r="AL16" i="4" s="1"/>
  <c r="AL19" i="4"/>
  <c r="AL20" i="4"/>
  <c r="AL21" i="4"/>
  <c r="AL24" i="4"/>
  <c r="AL23" i="4" s="1"/>
  <c r="AL22" i="4" s="1"/>
  <c r="AL25" i="4"/>
  <c r="AL26" i="4"/>
  <c r="AL27" i="4"/>
  <c r="AL28" i="4"/>
  <c r="AL29" i="4"/>
  <c r="AL30" i="4"/>
  <c r="AL33" i="4"/>
  <c r="AL34" i="4"/>
  <c r="AL32" i="4" s="1"/>
  <c r="AL35" i="4"/>
  <c r="AL36" i="4"/>
  <c r="AL37" i="4"/>
  <c r="AL38" i="4"/>
  <c r="AL39" i="4"/>
  <c r="AL40" i="4"/>
  <c r="AL42" i="4"/>
  <c r="AL41" i="4" s="1"/>
  <c r="AL43" i="4"/>
  <c r="AL44" i="4"/>
  <c r="AL46" i="4"/>
  <c r="AL45" i="4" s="1"/>
  <c r="AL47" i="4"/>
  <c r="AL48" i="4"/>
  <c r="AL49" i="4"/>
  <c r="AL50" i="4"/>
  <c r="AL51" i="4"/>
  <c r="AL52" i="4"/>
  <c r="AL53" i="4"/>
  <c r="AL54" i="4"/>
  <c r="AL55" i="4"/>
  <c r="AL58" i="4"/>
  <c r="AL57" i="4" s="1"/>
  <c r="AL59" i="4"/>
  <c r="AL60" i="4"/>
  <c r="AL61" i="4"/>
  <c r="AL63" i="4"/>
  <c r="AL64" i="4"/>
  <c r="AL62" i="4" s="1"/>
  <c r="AL65" i="4"/>
  <c r="AL66" i="4"/>
  <c r="AL68" i="4"/>
  <c r="AL67" i="4" s="1"/>
  <c r="AL69" i="4"/>
  <c r="AL71" i="4"/>
  <c r="AL72" i="4"/>
  <c r="AL70" i="4" s="1"/>
  <c r="AL73" i="4"/>
  <c r="AL74" i="4"/>
  <c r="AL76" i="4"/>
  <c r="AL75" i="4" s="1"/>
  <c r="AL77" i="4"/>
  <c r="AL79" i="4"/>
  <c r="AL80" i="4"/>
  <c r="AL78" i="4" s="1"/>
  <c r="AL82" i="4"/>
  <c r="AL81" i="4" s="1"/>
  <c r="AL83" i="4"/>
  <c r="AL85" i="4"/>
  <c r="AL86" i="4"/>
  <c r="AL88" i="4"/>
  <c r="AL87" i="4" s="1"/>
  <c r="AL89" i="4"/>
  <c r="AL90" i="4"/>
  <c r="AL92" i="4"/>
  <c r="AL91" i="4" s="1"/>
  <c r="AL93" i="4"/>
  <c r="AL95" i="4"/>
  <c r="AL96" i="4"/>
  <c r="AL94" i="4" s="1"/>
  <c r="AL97" i="4"/>
  <c r="AL98" i="4"/>
  <c r="AL99" i="4"/>
  <c r="AL100" i="4"/>
  <c r="AL101" i="4"/>
  <c r="AL102" i="4"/>
  <c r="AL103" i="4"/>
  <c r="AL105" i="4"/>
  <c r="AL106" i="4"/>
  <c r="AL104" i="4" s="1"/>
  <c r="AL107" i="4"/>
  <c r="AL108" i="4"/>
  <c r="AL109" i="4"/>
  <c r="AL110" i="4"/>
  <c r="AL111" i="4"/>
  <c r="AL112" i="4"/>
  <c r="AL113" i="4"/>
  <c r="AK113" i="4"/>
  <c r="AK112" i="4"/>
  <c r="AK111" i="4"/>
  <c r="AK110" i="4"/>
  <c r="AK109" i="4"/>
  <c r="AK108" i="4"/>
  <c r="AK107" i="4"/>
  <c r="AK106" i="4"/>
  <c r="AK105" i="4"/>
  <c r="AK103" i="4"/>
  <c r="AK102" i="4"/>
  <c r="AK101" i="4"/>
  <c r="AK100" i="4"/>
  <c r="AK99" i="4"/>
  <c r="AK98" i="4"/>
  <c r="AK97" i="4"/>
  <c r="AK96" i="4"/>
  <c r="AK95" i="4"/>
  <c r="AK93" i="4"/>
  <c r="AK92" i="4"/>
  <c r="AK89" i="4"/>
  <c r="AK88" i="4"/>
  <c r="AK90" i="4"/>
  <c r="AK86" i="4"/>
  <c r="AK85" i="4"/>
  <c r="AK83" i="4"/>
  <c r="AK82" i="4"/>
  <c r="AK80" i="4"/>
  <c r="AK79" i="4"/>
  <c r="AK77" i="4"/>
  <c r="AK76" i="4"/>
  <c r="AK74" i="4"/>
  <c r="AK73" i="4"/>
  <c r="AK72" i="4"/>
  <c r="AK71" i="4"/>
  <c r="AK69" i="4"/>
  <c r="AK68" i="4"/>
  <c r="AK66" i="4"/>
  <c r="AK65" i="4"/>
  <c r="AK64" i="4"/>
  <c r="AK63" i="4"/>
  <c r="AK61" i="4"/>
  <c r="AK60" i="4"/>
  <c r="AK59" i="4"/>
  <c r="AK58" i="4"/>
  <c r="AK55" i="4"/>
  <c r="AK54" i="4"/>
  <c r="AK53" i="4"/>
  <c r="AK52" i="4"/>
  <c r="AK51" i="4"/>
  <c r="AK50" i="4"/>
  <c r="AK49" i="4"/>
  <c r="AK48" i="4"/>
  <c r="AK47" i="4"/>
  <c r="AK46" i="4"/>
  <c r="AK44" i="4"/>
  <c r="AK43" i="4"/>
  <c r="AK42" i="4"/>
  <c r="AK40" i="4"/>
  <c r="AK39" i="4"/>
  <c r="AK38" i="4"/>
  <c r="AK37" i="4"/>
  <c r="AK36" i="4"/>
  <c r="AK35" i="4"/>
  <c r="AK34" i="4"/>
  <c r="AK33" i="4"/>
  <c r="AK30" i="4"/>
  <c r="AK29" i="4"/>
  <c r="AK28" i="4"/>
  <c r="AK27" i="4"/>
  <c r="AK26" i="4"/>
  <c r="AK25" i="4"/>
  <c r="AK24" i="4"/>
  <c r="AK18" i="4"/>
  <c r="AK17" i="4"/>
  <c r="AK21" i="4"/>
  <c r="AK20" i="4"/>
  <c r="AK19" i="4"/>
  <c r="AK15" i="4"/>
  <c r="AK14" i="4"/>
  <c r="AK13" i="4"/>
  <c r="AK12" i="4"/>
  <c r="AK11" i="4" s="1"/>
  <c r="E91" i="4"/>
  <c r="F91" i="4"/>
  <c r="G91" i="4"/>
  <c r="H91" i="4"/>
  <c r="I91" i="4"/>
  <c r="I84" i="4" s="1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AG91" i="4"/>
  <c r="AH91" i="4"/>
  <c r="AI91" i="4"/>
  <c r="AJ91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AG87" i="4"/>
  <c r="AH87" i="4"/>
  <c r="AI87" i="4"/>
  <c r="AJ87" i="4"/>
  <c r="E87" i="4"/>
  <c r="AH81" i="4"/>
  <c r="AI81" i="4"/>
  <c r="AJ81" i="4"/>
  <c r="AH78" i="4"/>
  <c r="AI78" i="4"/>
  <c r="AJ78" i="4"/>
  <c r="AH75" i="4"/>
  <c r="AI75" i="4"/>
  <c r="AJ75" i="4"/>
  <c r="AH70" i="4"/>
  <c r="AI70" i="4"/>
  <c r="AJ70" i="4"/>
  <c r="AH67" i="4"/>
  <c r="AI67" i="4"/>
  <c r="AJ67" i="4"/>
  <c r="AH62" i="4"/>
  <c r="AI62" i="4"/>
  <c r="AJ62" i="4"/>
  <c r="AH57" i="4"/>
  <c r="AI57" i="4"/>
  <c r="AJ57" i="4"/>
  <c r="AJ56" i="4" s="1"/>
  <c r="AH56" i="4"/>
  <c r="AH45" i="4"/>
  <c r="AI45" i="4"/>
  <c r="AJ45" i="4"/>
  <c r="AH41" i="4"/>
  <c r="AI41" i="4"/>
  <c r="AJ41" i="4"/>
  <c r="AH32" i="4"/>
  <c r="AH31" i="4" s="1"/>
  <c r="AI32" i="4"/>
  <c r="AI31" i="4" s="1"/>
  <c r="AJ32" i="4"/>
  <c r="AJ31" i="4" s="1"/>
  <c r="AH22" i="4"/>
  <c r="AJ22" i="4"/>
  <c r="AG11" i="4"/>
  <c r="AH11" i="4"/>
  <c r="AI11" i="4"/>
  <c r="AJ11" i="4"/>
  <c r="AH16" i="4"/>
  <c r="AI16" i="4"/>
  <c r="AJ16" i="4"/>
  <c r="AH10" i="4"/>
  <c r="D91" i="4"/>
  <c r="D87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F11" i="4"/>
  <c r="F10" i="4" s="1"/>
  <c r="G11" i="4"/>
  <c r="G10" i="4" s="1"/>
  <c r="H11" i="4"/>
  <c r="I11" i="4"/>
  <c r="I10" i="4" s="1"/>
  <c r="J11" i="4"/>
  <c r="J10" i="4" s="1"/>
  <c r="K11" i="4"/>
  <c r="K10" i="4" s="1"/>
  <c r="L11" i="4"/>
  <c r="M11" i="4"/>
  <c r="N11" i="4"/>
  <c r="O11" i="4"/>
  <c r="P11" i="4"/>
  <c r="Q11" i="4"/>
  <c r="R11" i="4"/>
  <c r="S11" i="4"/>
  <c r="T11" i="4"/>
  <c r="U11" i="4"/>
  <c r="U10" i="4" s="1"/>
  <c r="V11" i="4"/>
  <c r="V10" i="4" s="1"/>
  <c r="W11" i="4"/>
  <c r="W10" i="4" s="1"/>
  <c r="X11" i="4"/>
  <c r="Y11" i="4"/>
  <c r="Y10" i="4" s="1"/>
  <c r="AF113" i="4"/>
  <c r="AE113" i="4"/>
  <c r="AD113" i="4"/>
  <c r="AC113" i="4"/>
  <c r="AB113" i="4"/>
  <c r="AA113" i="4"/>
  <c r="Z113" i="4"/>
  <c r="AF112" i="4"/>
  <c r="AE112" i="4"/>
  <c r="AD112" i="4"/>
  <c r="AC112" i="4"/>
  <c r="AB112" i="4"/>
  <c r="AA112" i="4"/>
  <c r="Z112" i="4"/>
  <c r="AF111" i="4"/>
  <c r="AE111" i="4"/>
  <c r="AD111" i="4"/>
  <c r="AC111" i="4"/>
  <c r="AB111" i="4"/>
  <c r="AA111" i="4"/>
  <c r="Z111" i="4"/>
  <c r="AF110" i="4"/>
  <c r="AE110" i="4"/>
  <c r="AD110" i="4"/>
  <c r="AC110" i="4"/>
  <c r="AB110" i="4"/>
  <c r="AA110" i="4"/>
  <c r="Z110" i="4"/>
  <c r="AF109" i="4"/>
  <c r="AE109" i="4"/>
  <c r="AD109" i="4"/>
  <c r="AC109" i="4"/>
  <c r="AB109" i="4"/>
  <c r="AA109" i="4"/>
  <c r="Z109" i="4"/>
  <c r="AF108" i="4"/>
  <c r="AE108" i="4"/>
  <c r="AD108" i="4"/>
  <c r="AC108" i="4"/>
  <c r="AB108" i="4"/>
  <c r="AA108" i="4"/>
  <c r="Z108" i="4"/>
  <c r="AF107" i="4"/>
  <c r="AE107" i="4"/>
  <c r="AD107" i="4"/>
  <c r="AC107" i="4"/>
  <c r="AB107" i="4"/>
  <c r="AA107" i="4"/>
  <c r="Z107" i="4"/>
  <c r="AF106" i="4"/>
  <c r="AE106" i="4"/>
  <c r="AD106" i="4"/>
  <c r="AC106" i="4"/>
  <c r="AB106" i="4"/>
  <c r="AA106" i="4"/>
  <c r="Z106" i="4"/>
  <c r="AF105" i="4"/>
  <c r="AE105" i="4"/>
  <c r="AD105" i="4"/>
  <c r="AC105" i="4"/>
  <c r="AB105" i="4"/>
  <c r="AA105" i="4"/>
  <c r="Z105" i="4"/>
  <c r="AF103" i="4"/>
  <c r="AE103" i="4"/>
  <c r="AD103" i="4"/>
  <c r="AC103" i="4"/>
  <c r="AB103" i="4"/>
  <c r="AA103" i="4"/>
  <c r="Z103" i="4"/>
  <c r="AF102" i="4"/>
  <c r="AE102" i="4"/>
  <c r="AD102" i="4"/>
  <c r="AC102" i="4"/>
  <c r="AB102" i="4"/>
  <c r="AA102" i="4"/>
  <c r="Z102" i="4"/>
  <c r="AF101" i="4"/>
  <c r="AE101" i="4"/>
  <c r="AD101" i="4"/>
  <c r="AC101" i="4"/>
  <c r="AB101" i="4"/>
  <c r="AA101" i="4"/>
  <c r="Z101" i="4"/>
  <c r="AF100" i="4"/>
  <c r="AE100" i="4"/>
  <c r="AD100" i="4"/>
  <c r="AC100" i="4"/>
  <c r="AB100" i="4"/>
  <c r="AA100" i="4"/>
  <c r="Z100" i="4"/>
  <c r="AF99" i="4"/>
  <c r="AE99" i="4"/>
  <c r="AD99" i="4"/>
  <c r="AC99" i="4"/>
  <c r="AB99" i="4"/>
  <c r="AA99" i="4"/>
  <c r="Z99" i="4"/>
  <c r="AF98" i="4"/>
  <c r="AE98" i="4"/>
  <c r="AD98" i="4"/>
  <c r="AC98" i="4"/>
  <c r="AB98" i="4"/>
  <c r="AA98" i="4"/>
  <c r="Z98" i="4"/>
  <c r="AF97" i="4"/>
  <c r="AE97" i="4"/>
  <c r="AD97" i="4"/>
  <c r="AC97" i="4"/>
  <c r="AB97" i="4"/>
  <c r="AA97" i="4"/>
  <c r="Z97" i="4"/>
  <c r="AF96" i="4"/>
  <c r="AE96" i="4"/>
  <c r="AD96" i="4"/>
  <c r="AC96" i="4"/>
  <c r="AB96" i="4"/>
  <c r="AA96" i="4"/>
  <c r="Z96" i="4"/>
  <c r="AF95" i="4"/>
  <c r="AE95" i="4"/>
  <c r="AD95" i="4"/>
  <c r="AC95" i="4"/>
  <c r="AB95" i="4"/>
  <c r="AA95" i="4"/>
  <c r="Z95" i="4"/>
  <c r="AF90" i="4"/>
  <c r="AE90" i="4"/>
  <c r="AD90" i="4"/>
  <c r="AC90" i="4"/>
  <c r="AB90" i="4"/>
  <c r="AA90" i="4"/>
  <c r="Z90" i="4"/>
  <c r="AF86" i="4"/>
  <c r="AE86" i="4"/>
  <c r="AD86" i="4"/>
  <c r="AC86" i="4"/>
  <c r="AB86" i="4"/>
  <c r="AA86" i="4"/>
  <c r="Z86" i="4"/>
  <c r="AF85" i="4"/>
  <c r="AE85" i="4"/>
  <c r="AD85" i="4"/>
  <c r="AC85" i="4"/>
  <c r="AB85" i="4"/>
  <c r="AA85" i="4"/>
  <c r="Z85" i="4"/>
  <c r="AF93" i="4"/>
  <c r="AE93" i="4"/>
  <c r="AD93" i="4"/>
  <c r="AC93" i="4"/>
  <c r="AB93" i="4"/>
  <c r="AA93" i="4"/>
  <c r="Z93" i="4"/>
  <c r="AF92" i="4"/>
  <c r="AE92" i="4"/>
  <c r="AD92" i="4"/>
  <c r="AC92" i="4"/>
  <c r="AB92" i="4"/>
  <c r="AA92" i="4"/>
  <c r="Z92" i="4"/>
  <c r="AF89" i="4"/>
  <c r="AE89" i="4"/>
  <c r="AD89" i="4"/>
  <c r="AC89" i="4"/>
  <c r="AB89" i="4"/>
  <c r="AA89" i="4"/>
  <c r="Z89" i="4"/>
  <c r="AF88" i="4"/>
  <c r="AE88" i="4"/>
  <c r="AD88" i="4"/>
  <c r="AC88" i="4"/>
  <c r="AB88" i="4"/>
  <c r="AA88" i="4"/>
  <c r="Z88" i="4"/>
  <c r="AF83" i="4"/>
  <c r="AE83" i="4"/>
  <c r="AD83" i="4"/>
  <c r="AC83" i="4"/>
  <c r="AB83" i="4"/>
  <c r="AA83" i="4"/>
  <c r="Z83" i="4"/>
  <c r="AF82" i="4"/>
  <c r="AE82" i="4"/>
  <c r="AD82" i="4"/>
  <c r="AC82" i="4"/>
  <c r="AB82" i="4"/>
  <c r="AA82" i="4"/>
  <c r="Z82" i="4"/>
  <c r="AF80" i="4"/>
  <c r="AE80" i="4"/>
  <c r="AD80" i="4"/>
  <c r="AC80" i="4"/>
  <c r="AB80" i="4"/>
  <c r="AA80" i="4"/>
  <c r="Z80" i="4"/>
  <c r="AF79" i="4"/>
  <c r="AE79" i="4"/>
  <c r="AD79" i="4"/>
  <c r="AC79" i="4"/>
  <c r="AB79" i="4"/>
  <c r="AA79" i="4"/>
  <c r="Z79" i="4"/>
  <c r="AF77" i="4"/>
  <c r="AE77" i="4"/>
  <c r="AD77" i="4"/>
  <c r="AC77" i="4"/>
  <c r="AB77" i="4"/>
  <c r="AA77" i="4"/>
  <c r="Z77" i="4"/>
  <c r="AF76" i="4"/>
  <c r="AE76" i="4"/>
  <c r="AD76" i="4"/>
  <c r="AC76" i="4"/>
  <c r="AB76" i="4"/>
  <c r="AA76" i="4"/>
  <c r="Z76" i="4"/>
  <c r="AF74" i="4"/>
  <c r="AE74" i="4"/>
  <c r="AD74" i="4"/>
  <c r="AC74" i="4"/>
  <c r="AB74" i="4"/>
  <c r="AA74" i="4"/>
  <c r="Z74" i="4"/>
  <c r="AF73" i="4"/>
  <c r="AE73" i="4"/>
  <c r="AD73" i="4"/>
  <c r="AC73" i="4"/>
  <c r="AB73" i="4"/>
  <c r="AA73" i="4"/>
  <c r="Z73" i="4"/>
  <c r="AF72" i="4"/>
  <c r="AE72" i="4"/>
  <c r="AD72" i="4"/>
  <c r="AC72" i="4"/>
  <c r="AB72" i="4"/>
  <c r="AA72" i="4"/>
  <c r="Z72" i="4"/>
  <c r="AF71" i="4"/>
  <c r="AE71" i="4"/>
  <c r="AD71" i="4"/>
  <c r="AC71" i="4"/>
  <c r="AB71" i="4"/>
  <c r="AA71" i="4"/>
  <c r="Z71" i="4"/>
  <c r="AF69" i="4"/>
  <c r="AE69" i="4"/>
  <c r="AD69" i="4"/>
  <c r="AC69" i="4"/>
  <c r="AB69" i="4"/>
  <c r="AA69" i="4"/>
  <c r="Z69" i="4"/>
  <c r="AF68" i="4"/>
  <c r="AE68" i="4"/>
  <c r="AD68" i="4"/>
  <c r="AC68" i="4"/>
  <c r="AB68" i="4"/>
  <c r="AA68" i="4"/>
  <c r="Z68" i="4"/>
  <c r="AF65" i="4"/>
  <c r="AE65" i="4"/>
  <c r="AD65" i="4"/>
  <c r="AC65" i="4"/>
  <c r="AB65" i="4"/>
  <c r="AA65" i="4"/>
  <c r="Z65" i="4"/>
  <c r="AF64" i="4"/>
  <c r="AE64" i="4"/>
  <c r="AD64" i="4"/>
  <c r="AC64" i="4"/>
  <c r="AB64" i="4"/>
  <c r="AA64" i="4"/>
  <c r="Z64" i="4"/>
  <c r="AF63" i="4"/>
  <c r="AE63" i="4"/>
  <c r="AD63" i="4"/>
  <c r="AC63" i="4"/>
  <c r="AB63" i="4"/>
  <c r="AA63" i="4"/>
  <c r="Z63" i="4"/>
  <c r="AF61" i="4"/>
  <c r="AE61" i="4"/>
  <c r="AD61" i="4"/>
  <c r="AC61" i="4"/>
  <c r="AB61" i="4"/>
  <c r="AA61" i="4"/>
  <c r="Z61" i="4"/>
  <c r="AF60" i="4"/>
  <c r="AE60" i="4"/>
  <c r="AD60" i="4"/>
  <c r="AC60" i="4"/>
  <c r="AB60" i="4"/>
  <c r="AA60" i="4"/>
  <c r="Z60" i="4"/>
  <c r="AF59" i="4"/>
  <c r="AE59" i="4"/>
  <c r="AD59" i="4"/>
  <c r="AC59" i="4"/>
  <c r="AB59" i="4"/>
  <c r="AA59" i="4"/>
  <c r="Z59" i="4"/>
  <c r="AF58" i="4"/>
  <c r="AE58" i="4"/>
  <c r="AD58" i="4"/>
  <c r="AC58" i="4"/>
  <c r="AB58" i="4"/>
  <c r="AA58" i="4"/>
  <c r="Z58" i="4"/>
  <c r="AF66" i="4"/>
  <c r="AE66" i="4"/>
  <c r="AD66" i="4"/>
  <c r="AC66" i="4"/>
  <c r="AB66" i="4"/>
  <c r="AA66" i="4"/>
  <c r="Z66" i="4"/>
  <c r="AF55" i="4"/>
  <c r="AE55" i="4"/>
  <c r="AD55" i="4"/>
  <c r="AC55" i="4"/>
  <c r="AB55" i="4"/>
  <c r="AA55" i="4"/>
  <c r="Z55" i="4"/>
  <c r="AF54" i="4"/>
  <c r="AE54" i="4"/>
  <c r="AD54" i="4"/>
  <c r="AC54" i="4"/>
  <c r="AB54" i="4"/>
  <c r="AA54" i="4"/>
  <c r="Z54" i="4"/>
  <c r="AF53" i="4"/>
  <c r="AE53" i="4"/>
  <c r="AD53" i="4"/>
  <c r="AC53" i="4"/>
  <c r="AB53" i="4"/>
  <c r="AA53" i="4"/>
  <c r="Z53" i="4"/>
  <c r="AF52" i="4"/>
  <c r="AE52" i="4"/>
  <c r="AD52" i="4"/>
  <c r="AC52" i="4"/>
  <c r="AB52" i="4"/>
  <c r="AA52" i="4"/>
  <c r="Z52" i="4"/>
  <c r="AF51" i="4"/>
  <c r="AE51" i="4"/>
  <c r="AD51" i="4"/>
  <c r="AC51" i="4"/>
  <c r="AB51" i="4"/>
  <c r="AA51" i="4"/>
  <c r="Z51" i="4"/>
  <c r="AF50" i="4"/>
  <c r="AE50" i="4"/>
  <c r="AD50" i="4"/>
  <c r="AC50" i="4"/>
  <c r="AB50" i="4"/>
  <c r="AA50" i="4"/>
  <c r="Z50" i="4"/>
  <c r="AF49" i="4"/>
  <c r="AE49" i="4"/>
  <c r="AD49" i="4"/>
  <c r="AC49" i="4"/>
  <c r="AB49" i="4"/>
  <c r="AA49" i="4"/>
  <c r="Z49" i="4"/>
  <c r="AF48" i="4"/>
  <c r="AE48" i="4"/>
  <c r="AD48" i="4"/>
  <c r="AC48" i="4"/>
  <c r="AB48" i="4"/>
  <c r="AA48" i="4"/>
  <c r="Z48" i="4"/>
  <c r="AF47" i="4"/>
  <c r="AE47" i="4"/>
  <c r="AD47" i="4"/>
  <c r="AC47" i="4"/>
  <c r="AB47" i="4"/>
  <c r="AA47" i="4"/>
  <c r="Z47" i="4"/>
  <c r="AF46" i="4"/>
  <c r="AE46" i="4"/>
  <c r="AD46" i="4"/>
  <c r="AC46" i="4"/>
  <c r="AB46" i="4"/>
  <c r="AA46" i="4"/>
  <c r="Z46" i="4"/>
  <c r="AF44" i="4"/>
  <c r="AE44" i="4"/>
  <c r="AD44" i="4"/>
  <c r="AC44" i="4"/>
  <c r="AB44" i="4"/>
  <c r="AA44" i="4"/>
  <c r="Z44" i="4"/>
  <c r="AF43" i="4"/>
  <c r="AE43" i="4"/>
  <c r="AD43" i="4"/>
  <c r="AC43" i="4"/>
  <c r="AB43" i="4"/>
  <c r="AA43" i="4"/>
  <c r="Z43" i="4"/>
  <c r="AF42" i="4"/>
  <c r="AE42" i="4"/>
  <c r="AD42" i="4"/>
  <c r="AC42" i="4"/>
  <c r="AB42" i="4"/>
  <c r="AA42" i="4"/>
  <c r="Z42" i="4"/>
  <c r="AF40" i="4"/>
  <c r="AE40" i="4"/>
  <c r="AD40" i="4"/>
  <c r="AC40" i="4"/>
  <c r="AB40" i="4"/>
  <c r="AA40" i="4"/>
  <c r="Z40" i="4"/>
  <c r="AF39" i="4"/>
  <c r="AE39" i="4"/>
  <c r="AD39" i="4"/>
  <c r="AC39" i="4"/>
  <c r="AB39" i="4"/>
  <c r="AA39" i="4"/>
  <c r="Z39" i="4"/>
  <c r="AF38" i="4"/>
  <c r="AE38" i="4"/>
  <c r="AD38" i="4"/>
  <c r="AC38" i="4"/>
  <c r="AB38" i="4"/>
  <c r="AA38" i="4"/>
  <c r="Z38" i="4"/>
  <c r="AF37" i="4"/>
  <c r="AE37" i="4"/>
  <c r="AD37" i="4"/>
  <c r="AC37" i="4"/>
  <c r="AB37" i="4"/>
  <c r="AA37" i="4"/>
  <c r="Z37" i="4"/>
  <c r="AF36" i="4"/>
  <c r="AE36" i="4"/>
  <c r="AD36" i="4"/>
  <c r="AC36" i="4"/>
  <c r="AB36" i="4"/>
  <c r="AA36" i="4"/>
  <c r="Z36" i="4"/>
  <c r="AF35" i="4"/>
  <c r="AE35" i="4"/>
  <c r="AD35" i="4"/>
  <c r="AC35" i="4"/>
  <c r="AB35" i="4"/>
  <c r="AA35" i="4"/>
  <c r="Z35" i="4"/>
  <c r="AF34" i="4"/>
  <c r="AE34" i="4"/>
  <c r="AD34" i="4"/>
  <c r="AC34" i="4"/>
  <c r="AB34" i="4"/>
  <c r="AA34" i="4"/>
  <c r="Z34" i="4"/>
  <c r="AF33" i="4"/>
  <c r="AE33" i="4"/>
  <c r="AD33" i="4"/>
  <c r="AC33" i="4"/>
  <c r="AB33" i="4"/>
  <c r="AA33" i="4"/>
  <c r="Z33" i="4"/>
  <c r="AF30" i="4"/>
  <c r="AE30" i="4"/>
  <c r="AD30" i="4"/>
  <c r="AC30" i="4"/>
  <c r="AB30" i="4"/>
  <c r="AA30" i="4"/>
  <c r="Z30" i="4"/>
  <c r="AF29" i="4"/>
  <c r="AE29" i="4"/>
  <c r="AD29" i="4"/>
  <c r="AC29" i="4"/>
  <c r="AB29" i="4"/>
  <c r="AA29" i="4"/>
  <c r="Z29" i="4"/>
  <c r="AF28" i="4"/>
  <c r="AE28" i="4"/>
  <c r="AD28" i="4"/>
  <c r="AC28" i="4"/>
  <c r="AB28" i="4"/>
  <c r="AA28" i="4"/>
  <c r="Z28" i="4"/>
  <c r="AF27" i="4"/>
  <c r="AE27" i="4"/>
  <c r="AD27" i="4"/>
  <c r="AC27" i="4"/>
  <c r="AB27" i="4"/>
  <c r="AA27" i="4"/>
  <c r="Z27" i="4"/>
  <c r="AF26" i="4"/>
  <c r="AE26" i="4"/>
  <c r="AD26" i="4"/>
  <c r="AC26" i="4"/>
  <c r="AB26" i="4"/>
  <c r="AA26" i="4"/>
  <c r="Z26" i="4"/>
  <c r="AF25" i="4"/>
  <c r="AE25" i="4"/>
  <c r="AD25" i="4"/>
  <c r="AC25" i="4"/>
  <c r="AB25" i="4"/>
  <c r="AA25" i="4"/>
  <c r="Z25" i="4"/>
  <c r="AF24" i="4"/>
  <c r="AE24" i="4"/>
  <c r="AD24" i="4"/>
  <c r="AC24" i="4"/>
  <c r="AB24" i="4"/>
  <c r="AA24" i="4"/>
  <c r="Z24" i="4"/>
  <c r="Z12" i="4"/>
  <c r="AA12" i="4"/>
  <c r="AB12" i="4"/>
  <c r="AC12" i="4"/>
  <c r="AD12" i="4"/>
  <c r="AE12" i="4"/>
  <c r="AF12" i="4"/>
  <c r="Z13" i="4"/>
  <c r="AA13" i="4"/>
  <c r="AB13" i="4"/>
  <c r="AC13" i="4"/>
  <c r="AD13" i="4"/>
  <c r="AE13" i="4"/>
  <c r="AF13" i="4"/>
  <c r="Z14" i="4"/>
  <c r="AA14" i="4"/>
  <c r="AB14" i="4"/>
  <c r="AC14" i="4"/>
  <c r="AD14" i="4"/>
  <c r="AE14" i="4"/>
  <c r="AF14" i="4"/>
  <c r="Z15" i="4"/>
  <c r="AA15" i="4"/>
  <c r="AB15" i="4"/>
  <c r="AC15" i="4"/>
  <c r="AD15" i="4"/>
  <c r="AE15" i="4"/>
  <c r="AF15" i="4"/>
  <c r="Z17" i="4"/>
  <c r="AA17" i="4"/>
  <c r="AB17" i="4"/>
  <c r="AC17" i="4"/>
  <c r="AD17" i="4"/>
  <c r="AE17" i="4"/>
  <c r="AF17" i="4"/>
  <c r="Z18" i="4"/>
  <c r="AA18" i="4"/>
  <c r="AB18" i="4"/>
  <c r="AC18" i="4"/>
  <c r="AD18" i="4"/>
  <c r="AE18" i="4"/>
  <c r="AF18" i="4"/>
  <c r="Z19" i="4"/>
  <c r="AA19" i="4"/>
  <c r="AB19" i="4"/>
  <c r="AC19" i="4"/>
  <c r="AD19" i="4"/>
  <c r="AE19" i="4"/>
  <c r="AF19" i="4"/>
  <c r="Z20" i="4"/>
  <c r="AA20" i="4"/>
  <c r="AB20" i="4"/>
  <c r="AC20" i="4"/>
  <c r="AD20" i="4"/>
  <c r="AE20" i="4"/>
  <c r="AF20" i="4"/>
  <c r="Z21" i="4"/>
  <c r="AA21" i="4"/>
  <c r="AB21" i="4"/>
  <c r="AC21" i="4"/>
  <c r="AD21" i="4"/>
  <c r="AE21" i="4"/>
  <c r="AF21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AG57" i="4"/>
  <c r="D57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AG62" i="4"/>
  <c r="D62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AG67" i="4"/>
  <c r="D67" i="4"/>
  <c r="AG81" i="4"/>
  <c r="AG78" i="4"/>
  <c r="AG75" i="4"/>
  <c r="AG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D70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D75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D78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D8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F32" i="4"/>
  <c r="G32" i="4"/>
  <c r="H32" i="4"/>
  <c r="H31" i="4" s="1"/>
  <c r="I32" i="4"/>
  <c r="J32" i="4"/>
  <c r="K32" i="4"/>
  <c r="L32" i="4"/>
  <c r="L31" i="4" s="1"/>
  <c r="M32" i="4"/>
  <c r="N32" i="4"/>
  <c r="N31" i="4" s="1"/>
  <c r="O32" i="4"/>
  <c r="P32" i="4"/>
  <c r="P31" i="4" s="1"/>
  <c r="Q32" i="4"/>
  <c r="R32" i="4"/>
  <c r="R31" i="4" s="1"/>
  <c r="S32" i="4"/>
  <c r="T32" i="4"/>
  <c r="T31" i="4" s="1"/>
  <c r="U32" i="4"/>
  <c r="V32" i="4"/>
  <c r="V31" i="4" s="1"/>
  <c r="W32" i="4"/>
  <c r="X32" i="4"/>
  <c r="X31" i="4" s="1"/>
  <c r="Y32" i="4"/>
  <c r="E32" i="4"/>
  <c r="F23" i="4"/>
  <c r="G23" i="4"/>
  <c r="G22" i="4" s="1"/>
  <c r="H23" i="4"/>
  <c r="H22" i="4" s="1"/>
  <c r="I23" i="4"/>
  <c r="I22" i="4" s="1"/>
  <c r="J23" i="4"/>
  <c r="K23" i="4"/>
  <c r="K22" i="4" s="1"/>
  <c r="L23" i="4"/>
  <c r="L22" i="4" s="1"/>
  <c r="M23" i="4"/>
  <c r="M22" i="4" s="1"/>
  <c r="N23" i="4"/>
  <c r="N22" i="4" s="1"/>
  <c r="O23" i="4"/>
  <c r="O22" i="4" s="1"/>
  <c r="P23" i="4"/>
  <c r="P22" i="4" s="1"/>
  <c r="Q23" i="4"/>
  <c r="Q22" i="4" s="1"/>
  <c r="R23" i="4"/>
  <c r="R22" i="4" s="1"/>
  <c r="S23" i="4"/>
  <c r="S22" i="4" s="1"/>
  <c r="T23" i="4"/>
  <c r="T22" i="4" s="1"/>
  <c r="U23" i="4"/>
  <c r="U22" i="4" s="1"/>
  <c r="V23" i="4"/>
  <c r="V22" i="4" s="1"/>
  <c r="W23" i="4"/>
  <c r="W22" i="4" s="1"/>
  <c r="X23" i="4"/>
  <c r="X22" i="4" s="1"/>
  <c r="Y23" i="4"/>
  <c r="Y22" i="4" s="1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S8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E41" i="4"/>
  <c r="AG41" i="4"/>
  <c r="D41" i="4"/>
  <c r="AG32" i="4"/>
  <c r="D32" i="4"/>
  <c r="E23" i="4"/>
  <c r="AG23" i="4"/>
  <c r="AI23" i="4"/>
  <c r="AI22" i="4" s="1"/>
  <c r="D23" i="4"/>
  <c r="AG16" i="4"/>
  <c r="D16" i="4"/>
  <c r="D11" i="4"/>
  <c r="E11" i="4"/>
  <c r="E18" i="5"/>
  <c r="E8" i="5"/>
  <c r="S7" i="5" l="1"/>
  <c r="W7" i="5"/>
  <c r="O7" i="5"/>
  <c r="G7" i="5"/>
  <c r="U7" i="5"/>
  <c r="Q7" i="5"/>
  <c r="M7" i="5"/>
  <c r="I7" i="5"/>
  <c r="X7" i="5"/>
  <c r="V7" i="5"/>
  <c r="T7" i="5"/>
  <c r="R7" i="5"/>
  <c r="P7" i="5"/>
  <c r="N7" i="5"/>
  <c r="L7" i="5"/>
  <c r="J7" i="5"/>
  <c r="H7" i="5"/>
  <c r="AL84" i="4"/>
  <c r="AL56" i="4"/>
  <c r="AL31" i="4"/>
  <c r="AL9" i="4"/>
  <c r="AJ84" i="4"/>
  <c r="AH84" i="4"/>
  <c r="Y84" i="4"/>
  <c r="W84" i="4"/>
  <c r="U84" i="4"/>
  <c r="Q84" i="4"/>
  <c r="O84" i="4"/>
  <c r="M84" i="4"/>
  <c r="K84" i="4"/>
  <c r="G84" i="4"/>
  <c r="AF104" i="4"/>
  <c r="AA87" i="4"/>
  <c r="AC87" i="4"/>
  <c r="AE87" i="4"/>
  <c r="AJ10" i="4"/>
  <c r="Z41" i="4"/>
  <c r="AI84" i="4"/>
  <c r="G56" i="4"/>
  <c r="AK16" i="4"/>
  <c r="AK10" i="4" s="1"/>
  <c r="Z87" i="4"/>
  <c r="AB87" i="4"/>
  <c r="AB84" i="4" s="1"/>
  <c r="AD87" i="4"/>
  <c r="AF87" i="4"/>
  <c r="Z91" i="4"/>
  <c r="AB91" i="4"/>
  <c r="AD91" i="4"/>
  <c r="AD84" i="4" s="1"/>
  <c r="AA91" i="4"/>
  <c r="AC91" i="4"/>
  <c r="AE91" i="4"/>
  <c r="AF91" i="4"/>
  <c r="AH9" i="4"/>
  <c r="AI56" i="4"/>
  <c r="AJ9" i="4"/>
  <c r="AI10" i="4"/>
  <c r="AF84" i="4"/>
  <c r="W56" i="4"/>
  <c r="AC45" i="4"/>
  <c r="AA94" i="4"/>
  <c r="AC94" i="4"/>
  <c r="AE94" i="4"/>
  <c r="Z94" i="4"/>
  <c r="AB94" i="4"/>
  <c r="AD94" i="4"/>
  <c r="AF94" i="4"/>
  <c r="Z104" i="4"/>
  <c r="AB104" i="4"/>
  <c r="AD104" i="4"/>
  <c r="AA104" i="4"/>
  <c r="AC104" i="4"/>
  <c r="AE104" i="4"/>
  <c r="AF11" i="4"/>
  <c r="AD11" i="4"/>
  <c r="AF16" i="4"/>
  <c r="AD16" i="4"/>
  <c r="AB16" i="4"/>
  <c r="Z16" i="4"/>
  <c r="AE78" i="4"/>
  <c r="AC70" i="4"/>
  <c r="AE57" i="4"/>
  <c r="AC16" i="4"/>
  <c r="Z32" i="4"/>
  <c r="Z31" i="4" s="1"/>
  <c r="AD32" i="4"/>
  <c r="AE41" i="4"/>
  <c r="AA41" i="4"/>
  <c r="AF81" i="4"/>
  <c r="AB81" i="4"/>
  <c r="AA78" i="4"/>
  <c r="AD75" i="4"/>
  <c r="Z75" i="4"/>
  <c r="AE67" i="4"/>
  <c r="AC67" i="4"/>
  <c r="AA67" i="4"/>
  <c r="AC57" i="4"/>
  <c r="AA57" i="4"/>
  <c r="AA45" i="4"/>
  <c r="AE45" i="4"/>
  <c r="AE32" i="4"/>
  <c r="AC32" i="4"/>
  <c r="AA32" i="4"/>
  <c r="AF78" i="4"/>
  <c r="AD78" i="4"/>
  <c r="AB78" i="4"/>
  <c r="Z78" i="4"/>
  <c r="AF70" i="4"/>
  <c r="AD70" i="4"/>
  <c r="AB70" i="4"/>
  <c r="Z70" i="4"/>
  <c r="S56" i="4"/>
  <c r="AB23" i="4"/>
  <c r="AB22" i="4" s="1"/>
  <c r="R10" i="4"/>
  <c r="O56" i="4"/>
  <c r="J31" i="4"/>
  <c r="F31" i="4"/>
  <c r="AD23" i="4"/>
  <c r="AD22" i="4" s="1"/>
  <c r="Z23" i="4"/>
  <c r="Z22" i="4" s="1"/>
  <c r="AF32" i="4"/>
  <c r="AB32" i="4"/>
  <c r="AC41" i="4"/>
  <c r="AD81" i="4"/>
  <c r="Z81" i="4"/>
  <c r="AC78" i="4"/>
  <c r="AF75" i="4"/>
  <c r="AB75" i="4"/>
  <c r="AE70" i="4"/>
  <c r="AA70" i="4"/>
  <c r="AF62" i="4"/>
  <c r="AD62" i="4"/>
  <c r="AB62" i="4"/>
  <c r="Z62" i="4"/>
  <c r="AF23" i="4"/>
  <c r="AF22" i="4" s="1"/>
  <c r="Z45" i="4"/>
  <c r="AB45" i="4"/>
  <c r="AD45" i="4"/>
  <c r="AF45" i="4"/>
  <c r="AF67" i="4"/>
  <c r="AD67" i="4"/>
  <c r="AB67" i="4"/>
  <c r="Z67" i="4"/>
  <c r="AE62" i="4"/>
  <c r="AC62" i="4"/>
  <c r="AA62" i="4"/>
  <c r="AB11" i="4"/>
  <c r="N10" i="4"/>
  <c r="X10" i="4"/>
  <c r="T10" i="4"/>
  <c r="AE16" i="4"/>
  <c r="H10" i="4"/>
  <c r="AA16" i="4"/>
  <c r="N84" i="4"/>
  <c r="K56" i="4"/>
  <c r="AE23" i="4"/>
  <c r="AE22" i="4" s="1"/>
  <c r="J22" i="4"/>
  <c r="AC23" i="4"/>
  <c r="AC22" i="4" s="1"/>
  <c r="AA23" i="4"/>
  <c r="AA22" i="4" s="1"/>
  <c r="F22" i="4"/>
  <c r="AF41" i="4"/>
  <c r="AF31" i="4" s="1"/>
  <c r="AD41" i="4"/>
  <c r="AB41" i="4"/>
  <c r="AE81" i="4"/>
  <c r="AC81" i="4"/>
  <c r="AA81" i="4"/>
  <c r="AE75" i="4"/>
  <c r="AC75" i="4"/>
  <c r="AA75" i="4"/>
  <c r="Y56" i="4"/>
  <c r="U56" i="4"/>
  <c r="Q56" i="4"/>
  <c r="M56" i="4"/>
  <c r="AF57" i="4"/>
  <c r="AD57" i="4"/>
  <c r="I56" i="4"/>
  <c r="AB57" i="4"/>
  <c r="Z57" i="4"/>
  <c r="X84" i="4"/>
  <c r="V84" i="4"/>
  <c r="T84" i="4"/>
  <c r="R84" i="4"/>
  <c r="P84" i="4"/>
  <c r="L84" i="4"/>
  <c r="Z11" i="4"/>
  <c r="Z10" i="4" s="1"/>
  <c r="AE11" i="4"/>
  <c r="AC11" i="4"/>
  <c r="AA11" i="4"/>
  <c r="J84" i="4"/>
  <c r="H84" i="4"/>
  <c r="F84" i="4"/>
  <c r="AD10" i="4"/>
  <c r="P10" i="4"/>
  <c r="L10" i="4"/>
  <c r="AE10" i="4"/>
  <c r="S10" i="4"/>
  <c r="Q10" i="4"/>
  <c r="O10" i="4"/>
  <c r="M10" i="4"/>
  <c r="X56" i="4"/>
  <c r="V56" i="4"/>
  <c r="T56" i="4"/>
  <c r="R56" i="4"/>
  <c r="P56" i="4"/>
  <c r="N56" i="4"/>
  <c r="L56" i="4"/>
  <c r="J56" i="4"/>
  <c r="H56" i="4"/>
  <c r="F56" i="4"/>
  <c r="AE31" i="4"/>
  <c r="AC31" i="4"/>
  <c r="Y31" i="4"/>
  <c r="W31" i="4"/>
  <c r="U31" i="4"/>
  <c r="S31" i="4"/>
  <c r="Q31" i="4"/>
  <c r="O31" i="4"/>
  <c r="M31" i="4"/>
  <c r="K31" i="4"/>
  <c r="I31" i="4"/>
  <c r="G31" i="4"/>
  <c r="I9" i="4"/>
  <c r="D104" i="4"/>
  <c r="E104" i="4"/>
  <c r="AG104" i="4"/>
  <c r="AI104" i="4"/>
  <c r="E94" i="4"/>
  <c r="AG94" i="4"/>
  <c r="AI94" i="4"/>
  <c r="D84" i="4"/>
  <c r="E84" i="4"/>
  <c r="AG84" i="4"/>
  <c r="E56" i="4"/>
  <c r="AG56" i="4"/>
  <c r="D45" i="4"/>
  <c r="E45" i="4"/>
  <c r="AG45" i="4"/>
  <c r="E31" i="4"/>
  <c r="AG31" i="4"/>
  <c r="E22" i="4"/>
  <c r="AG22" i="4"/>
  <c r="E10" i="4"/>
  <c r="AG10" i="4"/>
  <c r="D94" i="4"/>
  <c r="D31" i="4"/>
  <c r="D22" i="4"/>
  <c r="D10" i="4"/>
  <c r="AB10" i="4" l="1"/>
  <c r="AA31" i="4"/>
  <c r="AD31" i="4"/>
  <c r="G9" i="4"/>
  <c r="O9" i="4"/>
  <c r="AK94" i="4"/>
  <c r="AK87" i="4"/>
  <c r="AK41" i="4"/>
  <c r="AK67" i="4"/>
  <c r="AK62" i="4"/>
  <c r="AK23" i="4"/>
  <c r="AK45" i="4"/>
  <c r="AF10" i="4"/>
  <c r="AK75" i="4"/>
  <c r="AK22" i="4"/>
  <c r="AC10" i="4"/>
  <c r="AK78" i="4"/>
  <c r="AK57" i="4"/>
  <c r="AK91" i="4"/>
  <c r="AK84" i="4" s="1"/>
  <c r="AK81" i="4"/>
  <c r="AK32" i="4"/>
  <c r="AK31" i="4" s="1"/>
  <c r="H9" i="4"/>
  <c r="T9" i="4"/>
  <c r="AK70" i="4"/>
  <c r="Z84" i="4"/>
  <c r="AI9" i="4"/>
  <c r="K9" i="4"/>
  <c r="W9" i="4"/>
  <c r="L9" i="4"/>
  <c r="X9" i="4"/>
  <c r="AF56" i="4"/>
  <c r="AF9" i="4" s="1"/>
  <c r="AE84" i="4"/>
  <c r="AK104" i="4"/>
  <c r="Y9" i="4"/>
  <c r="F9" i="4"/>
  <c r="N9" i="4"/>
  <c r="AA84" i="4"/>
  <c r="AB56" i="4"/>
  <c r="AD56" i="4"/>
  <c r="AD9" i="4" s="1"/>
  <c r="AA56" i="4"/>
  <c r="AE56" i="4"/>
  <c r="AE9" i="4" s="1"/>
  <c r="AB31" i="4"/>
  <c r="AB9" i="4" s="1"/>
  <c r="AC84" i="4"/>
  <c r="AA10" i="4"/>
  <c r="AC56" i="4"/>
  <c r="AC9" i="4" s="1"/>
  <c r="Z56" i="4"/>
  <c r="S9" i="4"/>
  <c r="P9" i="4"/>
  <c r="Q9" i="4"/>
  <c r="U9" i="4"/>
  <c r="J9" i="4"/>
  <c r="R9" i="4"/>
  <c r="V9" i="4"/>
  <c r="M9" i="4"/>
  <c r="AG9" i="4"/>
  <c r="E9" i="4"/>
  <c r="D56" i="4"/>
  <c r="D9" i="4" s="1"/>
  <c r="AK56" i="4" l="1"/>
  <c r="AK9" i="4" s="1"/>
  <c r="Z9" i="4"/>
  <c r="AA9" i="4"/>
  <c r="E88" i="5"/>
  <c r="E78" i="5"/>
  <c r="E70" i="5"/>
  <c r="E38" i="5"/>
  <c r="E49" i="5"/>
  <c r="E26" i="5"/>
  <c r="D88" i="5"/>
  <c r="D78" i="5"/>
  <c r="D70" i="5"/>
  <c r="D49" i="5"/>
  <c r="D38" i="5"/>
  <c r="D26" i="5"/>
  <c r="D18" i="5"/>
  <c r="D8" i="5"/>
  <c r="E7" i="5" l="1"/>
  <c r="D7" i="5"/>
</calcChain>
</file>

<file path=xl/sharedStrings.xml><?xml version="1.0" encoding="utf-8"?>
<sst xmlns="http://schemas.openxmlformats.org/spreadsheetml/2006/main" count="460" uniqueCount="214">
  <si>
    <t xml:space="preserve">กิจกรรม : จดทะเบียนตรวจสอบรับรองแหล่งผลิตพืช (GAP)
</t>
  </si>
  <si>
    <t>กิจกรรมหลักที่ 1 ตรวจรับรองแหล่งผลิตพืช GAP</t>
  </si>
  <si>
    <t>ลำดับ</t>
  </si>
  <si>
    <t>หน่วยงาน</t>
  </si>
  <si>
    <t>จังหวัด</t>
  </si>
  <si>
    <t>งบประมาณ (บาท)</t>
  </si>
  <si>
    <t>ตรวจต่ออายุ</t>
  </si>
  <si>
    <t>ตรวจแปลงยังไม่ได้ Q</t>
  </si>
  <si>
    <t>รวมตรวจ</t>
  </si>
  <si>
    <t>เก็บตัวอย่าง</t>
  </si>
  <si>
    <t>แผน
(แปลง)</t>
  </si>
  <si>
    <t>ผล</t>
  </si>
  <si>
    <t>ผ่าน</t>
  </si>
  <si>
    <t>แผน</t>
  </si>
  <si>
    <t>แปลง</t>
  </si>
  <si>
    <t>ราย</t>
  </si>
  <si>
    <t>ไร่</t>
  </si>
  <si>
    <t>สารพิษ</t>
  </si>
  <si>
    <t>จุลินทรีย์</t>
  </si>
  <si>
    <t>รวม</t>
  </si>
  <si>
    <t>ผลผลิต ยกระดับคุณภาพมาตรฐานสินค้าเกษตร</t>
  </si>
  <si>
    <t>รวมทั้งหมด</t>
  </si>
  <si>
    <t>สวพ.1</t>
  </si>
  <si>
    <t>เชียงใหม่</t>
  </si>
  <si>
    <t>ลำพูน</t>
  </si>
  <si>
    <t>ศวพ.เชียงใหม่</t>
  </si>
  <si>
    <t>ศวพ.ลำปาง</t>
  </si>
  <si>
    <t>ลำปาง</t>
  </si>
  <si>
    <t>ศวพ.แพร่</t>
  </si>
  <si>
    <t>แพร่</t>
  </si>
  <si>
    <t>พะเยา</t>
  </si>
  <si>
    <t>ศวพ.น่าน</t>
  </si>
  <si>
    <t>น่าน</t>
  </si>
  <si>
    <t>ศวพ.เชียงราย</t>
  </si>
  <si>
    <t>เชียงราย</t>
  </si>
  <si>
    <t>ศวพ.แม่ฮ่องสอน</t>
  </si>
  <si>
    <t>แม่ฮ่องสอน</t>
  </si>
  <si>
    <t>งบประมาณ
(บาท)</t>
  </si>
  <si>
    <t>สวพ.1 และเครือข่าย</t>
  </si>
  <si>
    <t>สวพ.2 และเครือข่าย</t>
  </si>
  <si>
    <t>สวพ.2</t>
  </si>
  <si>
    <t>กำแพงเพชร</t>
  </si>
  <si>
    <t>พิษณุโลก</t>
  </si>
  <si>
    <t>ศวพ.ตาก</t>
  </si>
  <si>
    <t>ตาก</t>
  </si>
  <si>
    <t>ศวพ.พิจิตร</t>
  </si>
  <si>
    <t>พิจิตร</t>
  </si>
  <si>
    <t>ศวพ.เพชรบูรณ์</t>
  </si>
  <si>
    <t>เพชรบูรณ์</t>
  </si>
  <si>
    <t>ศวพ.สุโขทัย</t>
  </si>
  <si>
    <t>สุโขทัย</t>
  </si>
  <si>
    <t>ศวพ.อุตรดิตถ์</t>
  </si>
  <si>
    <t>อุตรดิตถ์</t>
  </si>
  <si>
    <t>สวพ.3 และเครือข่าย</t>
  </si>
  <si>
    <t>ศวพ.กาฬสินธุ์</t>
  </si>
  <si>
    <t>กาฬสินธุ์</t>
  </si>
  <si>
    <t>สวพ.3</t>
  </si>
  <si>
    <t>ขอนแก่น</t>
  </si>
  <si>
    <t>ศวพ.ชัยภูมิ</t>
  </si>
  <si>
    <t>ชัยภูมิ</t>
  </si>
  <si>
    <t>ศวพ.นครพนม</t>
  </si>
  <si>
    <t>นครพนม</t>
  </si>
  <si>
    <t>ศวพ.มุกดาหาร</t>
  </si>
  <si>
    <t>มุกดาหาร</t>
  </si>
  <si>
    <t>ศวพ.เลย</t>
  </si>
  <si>
    <t>เลย</t>
  </si>
  <si>
    <t>ศวพ.สกลนคร</t>
  </si>
  <si>
    <t>สกลนคร</t>
  </si>
  <si>
    <t>ศวพ.หนองคาย</t>
  </si>
  <si>
    <t>บึงกาฬ</t>
  </si>
  <si>
    <t>หนองคาย</t>
  </si>
  <si>
    <t>ศวพ.อุดรธานี</t>
  </si>
  <si>
    <t>อุดรธานี</t>
  </si>
  <si>
    <t>หนองบัวลำภู</t>
  </si>
  <si>
    <t>สวพ.4 และเครือข่าย</t>
  </si>
  <si>
    <t>สวพ.4</t>
  </si>
  <si>
    <t>อุบลราชธานี</t>
  </si>
  <si>
    <t>ศวพ.ร้อยเอ็ด</t>
  </si>
  <si>
    <t>ร้อยเอ็ด</t>
  </si>
  <si>
    <t>ศวพ.สุรินทร์</t>
  </si>
  <si>
    <t>สุรินทร์</t>
  </si>
  <si>
    <t>ศวพ.อำนาจเจริญ</t>
  </si>
  <si>
    <t>อำนาจเจริญ</t>
  </si>
  <si>
    <t>ศวพ.นครราชสีมา</t>
  </si>
  <si>
    <t>นครราชสีมา</t>
  </si>
  <si>
    <t>ศวพ.โนนสูง</t>
  </si>
  <si>
    <t>ศพก.ภูสิงห์</t>
  </si>
  <si>
    <t>ศวพ.บุรีรัมย์</t>
  </si>
  <si>
    <t>บุรีรัมย์</t>
  </si>
  <si>
    <t>ศวพ.มหาสารคาม</t>
  </si>
  <si>
    <t>มหาสารคาม</t>
  </si>
  <si>
    <t>ศวพ.ยโสธร</t>
  </si>
  <si>
    <t>ยโสธร</t>
  </si>
  <si>
    <t>สวพ.5 และเครือข่าย</t>
  </si>
  <si>
    <t>สวพ.5</t>
  </si>
  <si>
    <t>ชัยนาท</t>
  </si>
  <si>
    <t>อ่างทอง</t>
  </si>
  <si>
    <t>พระนครศรีอยุธยา</t>
  </si>
  <si>
    <t>สระบุรี</t>
  </si>
  <si>
    <t>ศวพ.ราชบุรี</t>
  </si>
  <si>
    <t>ราชบุรี</t>
  </si>
  <si>
    <t>สมุทรสาคร</t>
  </si>
  <si>
    <t>สมุทรสงคราม</t>
  </si>
  <si>
    <t>ศวพ.เพชรบุรี</t>
  </si>
  <si>
    <t>เพชรบุรี</t>
  </si>
  <si>
    <t>ศวพ.อุทัยธานี</t>
  </si>
  <si>
    <t>อุทัยธานี</t>
  </si>
  <si>
    <t>สิงห์บุรี</t>
  </si>
  <si>
    <t>ศวพ.ปทุมธานี</t>
  </si>
  <si>
    <t>ปทุมธานี</t>
  </si>
  <si>
    <t>สมุทรปราการ</t>
  </si>
  <si>
    <t>กรุงเทพมหานคร</t>
  </si>
  <si>
    <t>นครนายก</t>
  </si>
  <si>
    <t>ศวพ.นครสวรรค์</t>
  </si>
  <si>
    <t>นครสวรรค์</t>
  </si>
  <si>
    <t>ลพบุรี</t>
  </si>
  <si>
    <t>ศวพ.กาญจนบุรี</t>
  </si>
  <si>
    <t>กาญจนบุรี</t>
  </si>
  <si>
    <t>สุพรรณบุรี</t>
  </si>
  <si>
    <t>ศวพ.นครปฐม</t>
  </si>
  <si>
    <t>นครปฐม</t>
  </si>
  <si>
    <t>นนทบุรี</t>
  </si>
  <si>
    <t>สวพ.6 และเครือข่าย</t>
  </si>
  <si>
    <t>สวพ.6</t>
  </si>
  <si>
    <t xml:space="preserve"> จันทบุรี </t>
  </si>
  <si>
    <t>ศวพ.จันทบุรี</t>
  </si>
  <si>
    <t xml:space="preserve"> ตราด </t>
  </si>
  <si>
    <t>ศวพ.ระยอง</t>
  </si>
  <si>
    <t xml:space="preserve"> ระยอง </t>
  </si>
  <si>
    <t xml:space="preserve"> ชลบุรี </t>
  </si>
  <si>
    <t xml:space="preserve">ศวพ.ฉะเชิงเทรา </t>
  </si>
  <si>
    <t xml:space="preserve"> ฉะเชิงเทรา </t>
  </si>
  <si>
    <t xml:space="preserve">ศวพ.ปราจีนบุรี </t>
  </si>
  <si>
    <t xml:space="preserve"> ปราจีนบุรี </t>
  </si>
  <si>
    <t xml:space="preserve"> สระแก้ว </t>
  </si>
  <si>
    <t>สวพ.7</t>
  </si>
  <si>
    <t>สุราษฎร์ธานี</t>
  </si>
  <si>
    <t>ศวพ.สุราษฎร์ธานี</t>
  </si>
  <si>
    <t>สุราษฎร์/ชุมพร</t>
  </si>
  <si>
    <t>ศวพ.ชุมพร</t>
  </si>
  <si>
    <t>สุราษฎร์/ประจวบฯ</t>
  </si>
  <si>
    <t>ศวพ.ประจวบคีรีขันธ์</t>
  </si>
  <si>
    <t>ประจวบคีรีขันธ์</t>
  </si>
  <si>
    <t>ศวพ.นครศรีธรรมราช</t>
  </si>
  <si>
    <t>นครศรีธรรมราช</t>
  </si>
  <si>
    <t>ศวพ.กระบี่</t>
  </si>
  <si>
    <t>กระบี่</t>
  </si>
  <si>
    <t>ศวพ.ภูเก็ต</t>
  </si>
  <si>
    <t>ภูเก็ต</t>
  </si>
  <si>
    <t>ศวพ.ระนอง</t>
  </si>
  <si>
    <t>ระนอง</t>
  </si>
  <si>
    <t>ศวพ.พังงา</t>
  </si>
  <si>
    <t>พังงา</t>
  </si>
  <si>
    <t>สวพ.7 และเครือข่าย</t>
  </si>
  <si>
    <t>สวพ.8 และเครือข่าย</t>
  </si>
  <si>
    <t>สวพ.8 สงขลา</t>
  </si>
  <si>
    <t>สงขลา</t>
  </si>
  <si>
    <t>ศวพ.สงขลา</t>
  </si>
  <si>
    <t>ศวพ.สตูล</t>
  </si>
  <si>
    <t>สตูล</t>
  </si>
  <si>
    <t>ศวพ.พัทลุง</t>
  </si>
  <si>
    <t>พัทลุง</t>
  </si>
  <si>
    <t>ศวพ.ตรัง</t>
  </si>
  <si>
    <t>ตรัง</t>
  </si>
  <si>
    <t>ศวพ.ยะลา</t>
  </si>
  <si>
    <t>ยะลา</t>
  </si>
  <si>
    <t>ศวพ.นราธิวาส</t>
  </si>
  <si>
    <t>นราธิวาส</t>
  </si>
  <si>
    <t>ศวพ.รือเสาะ</t>
  </si>
  <si>
    <t>ศวพ.ปัตตานี</t>
  </si>
  <si>
    <t>ปัตตานี</t>
  </si>
  <si>
    <t>กิจกรรมหลักที่ 2 การตรวจติดตามและการสุ่มตัวอย่างเพื่อวิเคราะห์สารพิษตกค้าง</t>
  </si>
  <si>
    <t>การเก็บตัวอย่าง GAP (ตัวอย่าง)</t>
  </si>
  <si>
    <t>การเก็บตัวอย่าง Non GAP (ตัวอย่าง)</t>
  </si>
  <si>
    <t>สารพิษตกค้าง</t>
  </si>
  <si>
    <t>เชื้อจุลินทรีย์</t>
  </si>
  <si>
    <t>เปอร์เซ็นความปลอดภัย</t>
  </si>
  <si>
    <t>ไม่ผ่าน</t>
  </si>
  <si>
    <t>%</t>
  </si>
  <si>
    <t>รายงาน
ผลวิเคราะห์</t>
  </si>
  <si>
    <t>กิจกรรมหลักที่ 3 การพัฒนาบุคลากร</t>
  </si>
  <si>
    <t>ชื่อหลักสูตร</t>
  </si>
  <si>
    <t>วันที่อบรม</t>
  </si>
  <si>
    <t>จำนวนผู้เข้าอบรม (ราย)</t>
  </si>
  <si>
    <t>การเพิ่มศักยภาพหน่วยรับรองมาตรฐานการผลิตพืช</t>
  </si>
  <si>
    <t>ผู้ตรวจประเมินแหล่งผลิต และคณะกรรมรับรองมาตรฐานการผลิตพืช สวพ.1-8</t>
  </si>
  <si>
    <t>จ.เชียงใหม่</t>
  </si>
  <si>
    <t>3-5 ก.ย. 67</t>
  </si>
  <si>
    <r>
      <t xml:space="preserve">สรุปผลการฝึกอบรม 
</t>
    </r>
    <r>
      <rPr>
        <sz val="14"/>
        <color rgb="FF000000"/>
        <rFont val="TH Sarabun New"/>
        <family val="2"/>
      </rPr>
      <t xml:space="preserve">(ผลการฝึกอบรมในภาพรวมของโครงการ กลุ่มเป้าหมาย
ก่อนอบรม มีคะแนนเฉลี่ย หลังอบรมมีคะแนนเฉลี่ย จำนวนกลุ่มเป้าหมายมีความรู้เพิ่มขึ้นกี่ราย คิดเป็นร้อยละ) </t>
    </r>
  </si>
  <si>
    <t>กลุ่มเป้าหมาย</t>
  </si>
  <si>
    <t>สถานที่
จัดอบรม</t>
  </si>
  <si>
    <t>กิจกรรมหลักที่ 4 ประชุม/เอกสารสื่อสิ่งพิมพ์/ระบบคุณภาพมาตรฐานการผลิตพืช</t>
  </si>
  <si>
    <t>กมพ.</t>
  </si>
  <si>
    <t>77 จังหวัด</t>
  </si>
  <si>
    <t>แผน 12 เดือน (ต.ค.66-ก.ย.67)</t>
  </si>
  <si>
    <t>ศรีสะเกษ</t>
  </si>
  <si>
    <t>สวพ.1*</t>
  </si>
  <si>
    <t>ศวพ.แพร่*</t>
  </si>
  <si>
    <t>สวพ.2*</t>
  </si>
  <si>
    <t>สวพ.3*</t>
  </si>
  <si>
    <t>ศวพ.หนองคาย*</t>
  </si>
  <si>
    <t>สวพ.5*</t>
  </si>
  <si>
    <t>ศวพ.ราชบุรี*</t>
  </si>
  <si>
    <t>ศวพ.อุทัยธานี*</t>
  </si>
  <si>
    <t>ศวพ.ปทุมธานี*</t>
  </si>
  <si>
    <t>ศวพ.นครสวรรค์*</t>
  </si>
  <si>
    <t>ศวพ.กาญจนบุรี*</t>
  </si>
  <si>
    <t>ศวพ.นครปฐม*</t>
  </si>
  <si>
    <t>ศวพ.ระยอง*</t>
  </si>
  <si>
    <t>ศวพ.ปราจีนบุรี*</t>
  </si>
  <si>
    <t>สวพ.8</t>
  </si>
  <si>
    <t>ปรับเปลี่ยนมาตรฐานใหม่</t>
  </si>
  <si>
    <t>งบประมาณ 
(บาท)</t>
  </si>
  <si>
    <t>ข้อมูลช่วงตุลาคม 2566 - กันยายน 2567 (12 เดือน)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</si>
</sst>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rgb="FF000000"/>
      <name val="TH Sarabun New"/>
      <family val="2"/>
    </font>
    <font>
      <sz val="14"/>
      <color rgb="FF000000"/>
      <name val="TH Sarabun New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color theme="1"/>
      <name val="TH Sarabun New"/>
      <family val="2"/>
      <charset val="222"/>
    </font>
  </fonts>
  <fills count="10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DD6E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64" fontId="2" fillId="0" borderId="1" xfId="1" applyNumberFormat="1" applyFont="1" applyBorder="1" applyAlignment="1">
      <alignment vertical="top"/>
    </xf>
    <xf numFmtId="0" fontId="3" fillId="5" borderId="1" xfId="0" applyFont="1" applyFill="1" applyBorder="1" applyAlignment="1">
      <alignment horizontal="center" vertical="top"/>
    </xf>
    <xf numFmtId="164" fontId="3" fillId="5" borderId="1" xfId="1" applyNumberFormat="1" applyFont="1" applyFill="1" applyBorder="1" applyAlignment="1">
      <alignment vertical="top"/>
    </xf>
    <xf numFmtId="164" fontId="2" fillId="0" borderId="0" xfId="1" applyNumberFormat="1" applyFont="1" applyAlignment="1">
      <alignment vertical="top"/>
    </xf>
    <xf numFmtId="164" fontId="3" fillId="5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vertical="top"/>
    </xf>
    <xf numFmtId="164" fontId="3" fillId="0" borderId="1" xfId="1" applyNumberFormat="1" applyFont="1" applyBorder="1" applyAlignment="1">
      <alignment vertical="top"/>
    </xf>
    <xf numFmtId="0" fontId="3" fillId="6" borderId="1" xfId="0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/>
    </xf>
    <xf numFmtId="164" fontId="3" fillId="4" borderId="5" xfId="0" applyNumberFormat="1" applyFont="1" applyFill="1" applyBorder="1" applyAlignment="1">
      <alignment vertical="top"/>
    </xf>
    <xf numFmtId="164" fontId="3" fillId="4" borderId="5" xfId="1" applyNumberFormat="1" applyFont="1" applyFill="1" applyBorder="1" applyAlignment="1">
      <alignment vertical="top"/>
    </xf>
    <xf numFmtId="164" fontId="2" fillId="0" borderId="1" xfId="1" applyNumberFormat="1" applyFont="1" applyFill="1" applyBorder="1" applyAlignment="1">
      <alignment vertical="top"/>
    </xf>
    <xf numFmtId="164" fontId="2" fillId="0" borderId="0" xfId="1" applyNumberFormat="1" applyFont="1" applyFill="1" applyAlignment="1">
      <alignment vertical="top"/>
    </xf>
    <xf numFmtId="43" fontId="2" fillId="0" borderId="1" xfId="1" applyFont="1" applyFill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vertical="top"/>
    </xf>
    <xf numFmtId="164" fontId="2" fillId="0" borderId="5" xfId="1" applyNumberFormat="1" applyFont="1" applyBorder="1" applyAlignment="1">
      <alignment vertical="top"/>
    </xf>
    <xf numFmtId="43" fontId="2" fillId="0" borderId="5" xfId="1" applyFont="1" applyFill="1" applyBorder="1" applyAlignment="1">
      <alignment vertical="top"/>
    </xf>
    <xf numFmtId="49" fontId="2" fillId="0" borderId="5" xfId="1" applyNumberFormat="1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164" fontId="2" fillId="0" borderId="5" xfId="1" applyNumberFormat="1" applyFont="1" applyFill="1" applyBorder="1" applyAlignment="1">
      <alignment vertical="top" wrapText="1"/>
    </xf>
    <xf numFmtId="0" fontId="2" fillId="8" borderId="0" xfId="0" applyFont="1" applyFill="1" applyAlignment="1">
      <alignment vertical="top"/>
    </xf>
    <xf numFmtId="164" fontId="2" fillId="8" borderId="0" xfId="1" applyNumberFormat="1" applyFont="1" applyFill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9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4" fontId="2" fillId="0" borderId="1" xfId="1" applyNumberFormat="1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164" fontId="10" fillId="4" borderId="1" xfId="0" applyNumberFormat="1" applyFont="1" applyFill="1" applyBorder="1" applyAlignment="1">
      <alignment vertical="top"/>
    </xf>
    <xf numFmtId="164" fontId="10" fillId="4" borderId="1" xfId="1" applyNumberFormat="1" applyFont="1" applyFill="1" applyBorder="1" applyAlignment="1">
      <alignment vertical="top"/>
    </xf>
    <xf numFmtId="0" fontId="10" fillId="4" borderId="0" xfId="0" applyFont="1" applyFill="1" applyAlignment="1">
      <alignment horizontal="center" vertical="top"/>
    </xf>
    <xf numFmtId="164" fontId="10" fillId="5" borderId="1" xfId="0" applyNumberFormat="1" applyFont="1" applyFill="1" applyBorder="1" applyAlignment="1">
      <alignment horizontal="center" vertical="top"/>
    </xf>
    <xf numFmtId="164" fontId="10" fillId="5" borderId="1" xfId="1" applyNumberFormat="1" applyFont="1" applyFill="1" applyBorder="1" applyAlignment="1">
      <alignment vertical="top"/>
    </xf>
    <xf numFmtId="1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164" fontId="9" fillId="0" borderId="1" xfId="1" applyNumberFormat="1" applyFont="1" applyBorder="1" applyAlignment="1">
      <alignment vertical="top"/>
    </xf>
    <xf numFmtId="164" fontId="9" fillId="0" borderId="1" xfId="1" applyNumberFormat="1" applyFont="1" applyFill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  <xf numFmtId="164" fontId="9" fillId="0" borderId="0" xfId="1" applyNumberFormat="1" applyFont="1" applyFill="1" applyAlignment="1">
      <alignment vertical="top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64" fontId="3" fillId="0" borderId="1" xfId="1" applyNumberFormat="1" applyFont="1" applyFill="1" applyBorder="1" applyAlignment="1">
      <alignment vertical="top"/>
    </xf>
    <xf numFmtId="0" fontId="6" fillId="9" borderId="5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vertical="top"/>
    </xf>
    <xf numFmtId="0" fontId="10" fillId="5" borderId="4" xfId="0" applyFont="1" applyFill="1" applyBorder="1" applyAlignment="1">
      <alignment vertical="top"/>
    </xf>
    <xf numFmtId="164" fontId="10" fillId="4" borderId="1" xfId="0" applyNumberFormat="1" applyFont="1" applyFill="1" applyBorder="1" applyAlignment="1">
      <alignment horizontal="center" vertical="top"/>
    </xf>
    <xf numFmtId="164" fontId="10" fillId="5" borderId="3" xfId="0" applyNumberFormat="1" applyFont="1" applyFill="1" applyBorder="1" applyAlignment="1">
      <alignment vertical="top"/>
    </xf>
    <xf numFmtId="164" fontId="10" fillId="5" borderId="4" xfId="0" applyNumberFormat="1" applyFont="1" applyFill="1" applyBorder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1" fillId="9" borderId="1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11" fillId="9" borderId="3" xfId="0" applyFont="1" applyFill="1" applyBorder="1" applyAlignment="1">
      <alignment horizontal="center" vertical="top" wrapText="1"/>
    </xf>
    <xf numFmtId="0" fontId="11" fillId="9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7" borderId="7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vertical="top"/>
    </xf>
    <xf numFmtId="0" fontId="3" fillId="5" borderId="4" xfId="0" applyFont="1" applyFill="1" applyBorder="1" applyAlignment="1">
      <alignment vertical="top"/>
    </xf>
    <xf numFmtId="164" fontId="3" fillId="4" borderId="5" xfId="0" applyNumberFormat="1" applyFont="1" applyFill="1" applyBorder="1" applyAlignment="1">
      <alignment horizontal="center" vertical="top"/>
    </xf>
    <xf numFmtId="164" fontId="3" fillId="5" borderId="3" xfId="0" applyNumberFormat="1" applyFont="1" applyFill="1" applyBorder="1" applyAlignment="1">
      <alignment vertical="top"/>
    </xf>
    <xf numFmtId="164" fontId="3" fillId="5" borderId="4" xfId="0" applyNumberFormat="1" applyFont="1" applyFill="1" applyBorder="1" applyAlignment="1">
      <alignment vertical="top"/>
    </xf>
    <xf numFmtId="0" fontId="5" fillId="3" borderId="6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 wrapText="1"/>
    </xf>
    <xf numFmtId="0" fontId="6" fillId="9" borderId="7" xfId="0" applyFont="1" applyFill="1" applyBorder="1" applyAlignment="1">
      <alignment horizontal="center" vertical="top" wrapText="1"/>
    </xf>
    <xf numFmtId="0" fontId="6" fillId="9" borderId="4" xfId="0" applyFont="1" applyFill="1" applyBorder="1" applyAlignment="1">
      <alignment horizontal="center" vertical="top" wrapText="1"/>
    </xf>
    <xf numFmtId="164" fontId="5" fillId="3" borderId="6" xfId="1" applyNumberFormat="1" applyFont="1" applyFill="1" applyBorder="1" applyAlignment="1">
      <alignment horizontal="center" vertical="top" wrapText="1"/>
    </xf>
    <xf numFmtId="164" fontId="5" fillId="3" borderId="8" xfId="1" applyNumberFormat="1" applyFont="1" applyFill="1" applyBorder="1" applyAlignment="1">
      <alignment horizontal="center" vertical="top" wrapText="1"/>
    </xf>
    <xf numFmtId="164" fontId="5" fillId="3" borderId="5" xfId="1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top" wrapText="1"/>
    </xf>
    <xf numFmtId="0" fontId="3" fillId="8" borderId="0" xfId="0" applyFont="1" applyFill="1" applyAlignment="1">
      <alignment horizontal="left" vertical="top"/>
    </xf>
    <xf numFmtId="49" fontId="2" fillId="0" borderId="6" xfId="1" applyNumberFormat="1" applyFont="1" applyBorder="1" applyAlignment="1">
      <alignment horizontal="center" vertical="top" wrapText="1"/>
    </xf>
    <xf numFmtId="49" fontId="2" fillId="0" borderId="5" xfId="1" applyNumberFormat="1" applyFont="1" applyBorder="1" applyAlignment="1">
      <alignment horizontal="center" vertical="top" wrapText="1"/>
    </xf>
    <xf numFmtId="49" fontId="2" fillId="0" borderId="6" xfId="1" applyNumberFormat="1" applyFont="1" applyBorder="1" applyAlignment="1">
      <alignment vertical="top" wrapText="1"/>
    </xf>
    <xf numFmtId="49" fontId="2" fillId="0" borderId="5" xfId="1" applyNumberFormat="1" applyFont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660066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01D39-DBF2-43FB-B2BC-867A541F0B11}">
  <dimension ref="A1:AL113"/>
  <sheetViews>
    <sheetView tabSelected="1" zoomScaleNormal="100" zoomScaleSheetLayoutView="5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K9" sqref="K9"/>
    </sheetView>
  </sheetViews>
  <sheetFormatPr defaultRowHeight="21"/>
  <cols>
    <col min="1" max="1" width="5.5703125" style="37" bestFit="1" customWidth="1"/>
    <col min="2" max="2" width="18.7109375" style="30" bestFit="1" customWidth="1"/>
    <col min="3" max="3" width="16.7109375" style="30" bestFit="1" customWidth="1"/>
    <col min="4" max="4" width="12.7109375" style="30" bestFit="1" customWidth="1"/>
    <col min="5" max="25" width="8.7109375" style="30" customWidth="1"/>
    <col min="26" max="26" width="9.85546875" style="30" bestFit="1" customWidth="1"/>
    <col min="27" max="32" width="8.7109375" style="30" customWidth="1"/>
    <col min="33" max="33" width="10" style="49" bestFit="1" customWidth="1"/>
    <col min="34" max="34" width="8.42578125" style="49" bestFit="1" customWidth="1"/>
    <col min="35" max="35" width="10" style="49" bestFit="1" customWidth="1"/>
    <col min="36" max="36" width="8.42578125" style="49" bestFit="1" customWidth="1"/>
    <col min="37" max="37" width="9.7109375" style="31" bestFit="1" customWidth="1"/>
    <col min="38" max="38" width="8.42578125" style="49" customWidth="1"/>
    <col min="39" max="16384" width="9.140625" style="30"/>
  </cols>
  <sheetData>
    <row r="1" spans="1:38" s="36" customFormat="1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</row>
    <row r="2" spans="1:38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38">
      <c r="A3" s="62" t="s">
        <v>213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pans="1:38" ht="12" customHeight="1">
      <c r="AG4" s="30"/>
      <c r="AH4" s="30"/>
      <c r="AI4" s="30"/>
      <c r="AJ4" s="30"/>
      <c r="AL4" s="30"/>
    </row>
    <row r="5" spans="1:38">
      <c r="A5" s="71" t="s">
        <v>1</v>
      </c>
      <c r="B5" s="71"/>
      <c r="C5" s="71"/>
      <c r="D5" s="71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</row>
    <row r="6" spans="1:38" ht="24">
      <c r="A6" s="68" t="s">
        <v>2</v>
      </c>
      <c r="B6" s="68" t="s">
        <v>3</v>
      </c>
      <c r="C6" s="68" t="s">
        <v>4</v>
      </c>
      <c r="D6" s="68" t="s">
        <v>37</v>
      </c>
      <c r="E6" s="64" t="s">
        <v>211</v>
      </c>
      <c r="F6" s="65"/>
      <c r="G6" s="65"/>
      <c r="H6" s="65"/>
      <c r="I6" s="65"/>
      <c r="J6" s="65"/>
      <c r="K6" s="66"/>
      <c r="L6" s="64" t="s">
        <v>6</v>
      </c>
      <c r="M6" s="65"/>
      <c r="N6" s="65"/>
      <c r="O6" s="65"/>
      <c r="P6" s="65"/>
      <c r="Q6" s="65"/>
      <c r="R6" s="66"/>
      <c r="S6" s="64" t="s">
        <v>7</v>
      </c>
      <c r="T6" s="65"/>
      <c r="U6" s="65"/>
      <c r="V6" s="65"/>
      <c r="W6" s="65"/>
      <c r="X6" s="65"/>
      <c r="Y6" s="66"/>
      <c r="Z6" s="67" t="s">
        <v>8</v>
      </c>
      <c r="AA6" s="67"/>
      <c r="AB6" s="67"/>
      <c r="AC6" s="67"/>
      <c r="AD6" s="67"/>
      <c r="AE6" s="67"/>
      <c r="AF6" s="67"/>
      <c r="AG6" s="63" t="s">
        <v>9</v>
      </c>
      <c r="AH6" s="63"/>
      <c r="AI6" s="63"/>
      <c r="AJ6" s="63"/>
      <c r="AK6" s="63"/>
      <c r="AL6" s="63"/>
    </row>
    <row r="7" spans="1:38" ht="21" customHeight="1">
      <c r="A7" s="69"/>
      <c r="B7" s="69"/>
      <c r="C7" s="69"/>
      <c r="D7" s="69"/>
      <c r="E7" s="67" t="s">
        <v>10</v>
      </c>
      <c r="F7" s="67" t="s">
        <v>11</v>
      </c>
      <c r="G7" s="67"/>
      <c r="H7" s="67"/>
      <c r="I7" s="73" t="s">
        <v>12</v>
      </c>
      <c r="J7" s="73"/>
      <c r="K7" s="73"/>
      <c r="L7" s="67" t="s">
        <v>10</v>
      </c>
      <c r="M7" s="67" t="s">
        <v>11</v>
      </c>
      <c r="N7" s="67"/>
      <c r="O7" s="67"/>
      <c r="P7" s="73" t="s">
        <v>12</v>
      </c>
      <c r="Q7" s="73"/>
      <c r="R7" s="73"/>
      <c r="S7" s="67" t="s">
        <v>10</v>
      </c>
      <c r="T7" s="67" t="s">
        <v>11</v>
      </c>
      <c r="U7" s="67"/>
      <c r="V7" s="67"/>
      <c r="W7" s="73" t="s">
        <v>12</v>
      </c>
      <c r="X7" s="73"/>
      <c r="Y7" s="73"/>
      <c r="Z7" s="67" t="s">
        <v>10</v>
      </c>
      <c r="AA7" s="67" t="s">
        <v>11</v>
      </c>
      <c r="AB7" s="67"/>
      <c r="AC7" s="67"/>
      <c r="AD7" s="73" t="s">
        <v>12</v>
      </c>
      <c r="AE7" s="73"/>
      <c r="AF7" s="73"/>
      <c r="AG7" s="74" t="s">
        <v>17</v>
      </c>
      <c r="AH7" s="75"/>
      <c r="AI7" s="74" t="s">
        <v>18</v>
      </c>
      <c r="AJ7" s="75"/>
      <c r="AK7" s="74" t="s">
        <v>19</v>
      </c>
      <c r="AL7" s="75"/>
    </row>
    <row r="8" spans="1:38" ht="21" customHeight="1">
      <c r="A8" s="70"/>
      <c r="B8" s="70"/>
      <c r="C8" s="70"/>
      <c r="D8" s="70"/>
      <c r="E8" s="67"/>
      <c r="F8" s="4" t="s">
        <v>14</v>
      </c>
      <c r="G8" s="4" t="s">
        <v>15</v>
      </c>
      <c r="H8" s="4" t="s">
        <v>16</v>
      </c>
      <c r="I8" s="14" t="s">
        <v>14</v>
      </c>
      <c r="J8" s="14" t="s">
        <v>15</v>
      </c>
      <c r="K8" s="14" t="s">
        <v>16</v>
      </c>
      <c r="L8" s="67"/>
      <c r="M8" s="4" t="s">
        <v>14</v>
      </c>
      <c r="N8" s="4" t="s">
        <v>15</v>
      </c>
      <c r="O8" s="4" t="s">
        <v>16</v>
      </c>
      <c r="P8" s="14" t="s">
        <v>14</v>
      </c>
      <c r="Q8" s="14" t="s">
        <v>15</v>
      </c>
      <c r="R8" s="14" t="s">
        <v>16</v>
      </c>
      <c r="S8" s="67"/>
      <c r="T8" s="4" t="s">
        <v>14</v>
      </c>
      <c r="U8" s="4" t="s">
        <v>15</v>
      </c>
      <c r="V8" s="4" t="s">
        <v>16</v>
      </c>
      <c r="W8" s="14" t="s">
        <v>14</v>
      </c>
      <c r="X8" s="14" t="s">
        <v>15</v>
      </c>
      <c r="Y8" s="14" t="s">
        <v>16</v>
      </c>
      <c r="Z8" s="67"/>
      <c r="AA8" s="4" t="s">
        <v>14</v>
      </c>
      <c r="AB8" s="4" t="s">
        <v>15</v>
      </c>
      <c r="AC8" s="4" t="s">
        <v>16</v>
      </c>
      <c r="AD8" s="14" t="s">
        <v>14</v>
      </c>
      <c r="AE8" s="14" t="s">
        <v>15</v>
      </c>
      <c r="AF8" s="14" t="s">
        <v>16</v>
      </c>
      <c r="AG8" s="32" t="s">
        <v>13</v>
      </c>
      <c r="AH8" s="32" t="s">
        <v>11</v>
      </c>
      <c r="AI8" s="32" t="s">
        <v>13</v>
      </c>
      <c r="AJ8" s="32" t="s">
        <v>11</v>
      </c>
      <c r="AK8" s="32" t="s">
        <v>13</v>
      </c>
      <c r="AL8" s="32" t="s">
        <v>11</v>
      </c>
    </row>
    <row r="9" spans="1:38" s="40" customFormat="1">
      <c r="A9" s="38"/>
      <c r="B9" s="58" t="s">
        <v>21</v>
      </c>
      <c r="C9" s="58"/>
      <c r="D9" s="39">
        <f>SUM(D10,D22,D31,D45,D56,D84,D94,D104)</f>
        <v>73305246</v>
      </c>
      <c r="E9" s="39">
        <f t="shared" ref="E9:AG9" si="0">SUM(E10,E22,E31,E45,E56,E84,E94,E104)</f>
        <v>38306</v>
      </c>
      <c r="F9" s="39">
        <f t="shared" ref="F9:AF9" si="1">SUM(F10,F22,F31,F45,F56,F84,F94,F104)</f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  <c r="J9" s="39">
        <f t="shared" si="1"/>
        <v>0</v>
      </c>
      <c r="K9" s="39">
        <f t="shared" si="1"/>
        <v>0</v>
      </c>
      <c r="L9" s="39">
        <f t="shared" si="1"/>
        <v>52731</v>
      </c>
      <c r="M9" s="39">
        <f t="shared" si="1"/>
        <v>0</v>
      </c>
      <c r="N9" s="39">
        <f t="shared" si="1"/>
        <v>0</v>
      </c>
      <c r="O9" s="39">
        <f t="shared" si="1"/>
        <v>0</v>
      </c>
      <c r="P9" s="39">
        <f t="shared" si="1"/>
        <v>0</v>
      </c>
      <c r="Q9" s="39">
        <f t="shared" si="1"/>
        <v>0</v>
      </c>
      <c r="R9" s="39">
        <f t="shared" si="1"/>
        <v>0</v>
      </c>
      <c r="S9" s="39">
        <f t="shared" si="1"/>
        <v>58963</v>
      </c>
      <c r="T9" s="39">
        <f t="shared" si="1"/>
        <v>0</v>
      </c>
      <c r="U9" s="39">
        <f t="shared" si="1"/>
        <v>0</v>
      </c>
      <c r="V9" s="39">
        <f t="shared" si="1"/>
        <v>0</v>
      </c>
      <c r="W9" s="39">
        <f t="shared" si="1"/>
        <v>0</v>
      </c>
      <c r="X9" s="39">
        <f t="shared" si="1"/>
        <v>0</v>
      </c>
      <c r="Y9" s="39">
        <f t="shared" si="1"/>
        <v>0</v>
      </c>
      <c r="Z9" s="39">
        <f t="shared" si="1"/>
        <v>150000</v>
      </c>
      <c r="AA9" s="39">
        <f t="shared" si="1"/>
        <v>0</v>
      </c>
      <c r="AB9" s="39">
        <f t="shared" si="1"/>
        <v>0</v>
      </c>
      <c r="AC9" s="39">
        <f t="shared" si="1"/>
        <v>0</v>
      </c>
      <c r="AD9" s="39">
        <f t="shared" si="1"/>
        <v>0</v>
      </c>
      <c r="AE9" s="39">
        <f t="shared" si="1"/>
        <v>0</v>
      </c>
      <c r="AF9" s="39">
        <f t="shared" si="1"/>
        <v>0</v>
      </c>
      <c r="AG9" s="39">
        <f t="shared" si="0"/>
        <v>1818</v>
      </c>
      <c r="AH9" s="39">
        <f t="shared" ref="AH9:AJ9" si="2">SUM(AH10,AH22,AH31,AH45,AH56,AH84,AH94,AH104)</f>
        <v>0</v>
      </c>
      <c r="AI9" s="39">
        <f t="shared" si="2"/>
        <v>31</v>
      </c>
      <c r="AJ9" s="39">
        <f t="shared" si="2"/>
        <v>0</v>
      </c>
      <c r="AK9" s="39">
        <f>SUM(AK10,AK22,AK31,AK45,AK56,AK84,AK94,AK104)</f>
        <v>1849</v>
      </c>
      <c r="AL9" s="39">
        <f>SUM(AL10,AL22,AL31,AL45,AL56,AL84,AL94,AL104)</f>
        <v>0</v>
      </c>
    </row>
    <row r="10" spans="1:38" s="31" customFormat="1">
      <c r="A10" s="41"/>
      <c r="B10" s="59" t="s">
        <v>38</v>
      </c>
      <c r="C10" s="60"/>
      <c r="D10" s="42">
        <f>+SUBTOTAL(9,D11,D14:D16,D19:D21)</f>
        <v>19847570</v>
      </c>
      <c r="E10" s="42">
        <f t="shared" ref="E10:AG10" si="3">+SUBTOTAL(9,E11,E14:E16,E19:E21)</f>
        <v>12248</v>
      </c>
      <c r="F10" s="42">
        <f t="shared" ref="F10:AF10" si="4">+SUBTOTAL(9,F11,F14:F16,F19:F21)</f>
        <v>0</v>
      </c>
      <c r="G10" s="42">
        <f t="shared" si="4"/>
        <v>0</v>
      </c>
      <c r="H10" s="42">
        <f t="shared" si="4"/>
        <v>0</v>
      </c>
      <c r="I10" s="42">
        <f t="shared" si="4"/>
        <v>0</v>
      </c>
      <c r="J10" s="42">
        <f t="shared" si="4"/>
        <v>0</v>
      </c>
      <c r="K10" s="42">
        <f t="shared" si="4"/>
        <v>0</v>
      </c>
      <c r="L10" s="42">
        <f t="shared" si="4"/>
        <v>22079</v>
      </c>
      <c r="M10" s="42">
        <f t="shared" si="4"/>
        <v>0</v>
      </c>
      <c r="N10" s="42">
        <f t="shared" si="4"/>
        <v>0</v>
      </c>
      <c r="O10" s="42">
        <f t="shared" si="4"/>
        <v>0</v>
      </c>
      <c r="P10" s="42">
        <f t="shared" si="4"/>
        <v>0</v>
      </c>
      <c r="Q10" s="42">
        <f t="shared" si="4"/>
        <v>0</v>
      </c>
      <c r="R10" s="42">
        <f t="shared" si="4"/>
        <v>0</v>
      </c>
      <c r="S10" s="42">
        <f t="shared" si="4"/>
        <v>8673</v>
      </c>
      <c r="T10" s="42">
        <f t="shared" si="4"/>
        <v>0</v>
      </c>
      <c r="U10" s="42">
        <f t="shared" si="4"/>
        <v>0</v>
      </c>
      <c r="V10" s="42">
        <f t="shared" si="4"/>
        <v>0</v>
      </c>
      <c r="W10" s="42">
        <f t="shared" si="4"/>
        <v>0</v>
      </c>
      <c r="X10" s="42">
        <f t="shared" si="4"/>
        <v>0</v>
      </c>
      <c r="Y10" s="42">
        <f t="shared" si="4"/>
        <v>0</v>
      </c>
      <c r="Z10" s="42">
        <f>+SUBTOTAL(9,Z11,Z14:Z16,Z19:Z21)</f>
        <v>43000</v>
      </c>
      <c r="AA10" s="42">
        <f t="shared" si="4"/>
        <v>0</v>
      </c>
      <c r="AB10" s="42">
        <f t="shared" si="4"/>
        <v>0</v>
      </c>
      <c r="AC10" s="42">
        <f t="shared" si="4"/>
        <v>0</v>
      </c>
      <c r="AD10" s="42">
        <f t="shared" si="4"/>
        <v>0</v>
      </c>
      <c r="AE10" s="42">
        <f t="shared" si="4"/>
        <v>0</v>
      </c>
      <c r="AF10" s="42">
        <f t="shared" si="4"/>
        <v>0</v>
      </c>
      <c r="AG10" s="42">
        <f t="shared" si="3"/>
        <v>694</v>
      </c>
      <c r="AH10" s="42">
        <f t="shared" ref="AH10:AJ10" si="5">+SUBTOTAL(9,AH11,AH14:AH16,AH19:AH21)</f>
        <v>0</v>
      </c>
      <c r="AI10" s="42">
        <f t="shared" si="5"/>
        <v>0</v>
      </c>
      <c r="AJ10" s="42">
        <f t="shared" si="5"/>
        <v>0</v>
      </c>
      <c r="AK10" s="42">
        <f>+SUBTOTAL(9,AK11,AK14:AK16,AK19:AK21)</f>
        <v>694</v>
      </c>
      <c r="AL10" s="42">
        <f>+SUBTOTAL(9,AL11,AL14:AL16,AL19:AL21)</f>
        <v>0</v>
      </c>
    </row>
    <row r="11" spans="1:38">
      <c r="A11" s="50">
        <v>1</v>
      </c>
      <c r="B11" s="51" t="s">
        <v>196</v>
      </c>
      <c r="C11" s="51" t="s">
        <v>19</v>
      </c>
      <c r="D11" s="13">
        <f>SUM(D12:D13)</f>
        <v>11321877</v>
      </c>
      <c r="E11" s="13">
        <f>SUM(E12:E13)</f>
        <v>6705</v>
      </c>
      <c r="F11" s="13">
        <f t="shared" ref="F11:Y11" si="6">SUM(F12:F13)</f>
        <v>0</v>
      </c>
      <c r="G11" s="13">
        <f t="shared" si="6"/>
        <v>0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0</v>
      </c>
      <c r="L11" s="13">
        <f t="shared" si="6"/>
        <v>11615</v>
      </c>
      <c r="M11" s="13">
        <f t="shared" si="6"/>
        <v>0</v>
      </c>
      <c r="N11" s="13">
        <f t="shared" si="6"/>
        <v>0</v>
      </c>
      <c r="O11" s="13">
        <f t="shared" si="6"/>
        <v>0</v>
      </c>
      <c r="P11" s="13">
        <f t="shared" si="6"/>
        <v>0</v>
      </c>
      <c r="Q11" s="13">
        <f t="shared" si="6"/>
        <v>0</v>
      </c>
      <c r="R11" s="13">
        <f t="shared" si="6"/>
        <v>0</v>
      </c>
      <c r="S11" s="13">
        <f t="shared" si="6"/>
        <v>3956</v>
      </c>
      <c r="T11" s="13">
        <f t="shared" si="6"/>
        <v>0</v>
      </c>
      <c r="U11" s="13">
        <f t="shared" si="6"/>
        <v>0</v>
      </c>
      <c r="V11" s="13">
        <f t="shared" si="6"/>
        <v>0</v>
      </c>
      <c r="W11" s="13">
        <f t="shared" si="6"/>
        <v>0</v>
      </c>
      <c r="X11" s="13">
        <f t="shared" si="6"/>
        <v>0</v>
      </c>
      <c r="Y11" s="13">
        <f t="shared" si="6"/>
        <v>0</v>
      </c>
      <c r="Z11" s="13">
        <f>+E11+L11+S11</f>
        <v>22276</v>
      </c>
      <c r="AA11" s="13">
        <f t="shared" ref="AA11:AF11" si="7">+F11+M11+T11</f>
        <v>0</v>
      </c>
      <c r="AB11" s="13">
        <f t="shared" si="7"/>
        <v>0</v>
      </c>
      <c r="AC11" s="13">
        <f t="shared" si="7"/>
        <v>0</v>
      </c>
      <c r="AD11" s="13">
        <f t="shared" si="7"/>
        <v>0</v>
      </c>
      <c r="AE11" s="13">
        <f t="shared" si="7"/>
        <v>0</v>
      </c>
      <c r="AF11" s="13">
        <f t="shared" si="7"/>
        <v>0</v>
      </c>
      <c r="AG11" s="13">
        <f>SUM(AG12:AG13)</f>
        <v>312</v>
      </c>
      <c r="AH11" s="13">
        <f t="shared" ref="AH11" si="8">SUM(AH12:AH13)</f>
        <v>0</v>
      </c>
      <c r="AI11" s="13">
        <f t="shared" ref="AI11" si="9">SUM(AI12:AI13)</f>
        <v>0</v>
      </c>
      <c r="AJ11" s="13">
        <f t="shared" ref="AJ11" si="10">SUM(AJ12:AJ13)</f>
        <v>0</v>
      </c>
      <c r="AK11" s="13">
        <f>SUM(AK12:AK13)</f>
        <v>312</v>
      </c>
      <c r="AL11" s="13">
        <f>SUM(AL12:AL13)</f>
        <v>0</v>
      </c>
    </row>
    <row r="12" spans="1:38">
      <c r="A12" s="43"/>
      <c r="B12" s="44"/>
      <c r="C12" s="44" t="s">
        <v>23</v>
      </c>
      <c r="D12" s="45">
        <v>11321877</v>
      </c>
      <c r="E12" s="45">
        <v>4205</v>
      </c>
      <c r="F12" s="45"/>
      <c r="G12" s="45"/>
      <c r="H12" s="45"/>
      <c r="I12" s="45"/>
      <c r="J12" s="45"/>
      <c r="K12" s="45"/>
      <c r="L12" s="45">
        <v>8615</v>
      </c>
      <c r="M12" s="45"/>
      <c r="N12" s="45"/>
      <c r="O12" s="45"/>
      <c r="P12" s="45"/>
      <c r="Q12" s="45"/>
      <c r="R12" s="45"/>
      <c r="S12" s="45">
        <v>2956</v>
      </c>
      <c r="T12" s="45"/>
      <c r="U12" s="45"/>
      <c r="V12" s="45"/>
      <c r="W12" s="45"/>
      <c r="X12" s="45"/>
      <c r="Y12" s="45"/>
      <c r="Z12" s="7">
        <f t="shared" ref="Z12:Z21" si="11">+E12+L12+S12</f>
        <v>15776</v>
      </c>
      <c r="AA12" s="7">
        <f t="shared" ref="AA12:AA21" si="12">+F12+M12+T12</f>
        <v>0</v>
      </c>
      <c r="AB12" s="7">
        <f t="shared" ref="AB12:AB21" si="13">+G12+N12+U12</f>
        <v>0</v>
      </c>
      <c r="AC12" s="7">
        <f t="shared" ref="AC12:AC21" si="14">+H12+O12+V12</f>
        <v>0</v>
      </c>
      <c r="AD12" s="7">
        <f t="shared" ref="AD12:AD21" si="15">+I12+P12+W12</f>
        <v>0</v>
      </c>
      <c r="AE12" s="7">
        <f t="shared" ref="AE12:AE21" si="16">+J12+Q12+X12</f>
        <v>0</v>
      </c>
      <c r="AF12" s="7">
        <f t="shared" ref="AF12:AF21" si="17">+K12+R12+Y12</f>
        <v>0</v>
      </c>
      <c r="AG12" s="46">
        <v>205</v>
      </c>
      <c r="AH12" s="46"/>
      <c r="AI12" s="46">
        <v>0</v>
      </c>
      <c r="AJ12" s="46"/>
      <c r="AK12" s="46">
        <f t="shared" ref="AK12:AL15" si="18">+AG12+AI12</f>
        <v>205</v>
      </c>
      <c r="AL12" s="46">
        <f t="shared" si="18"/>
        <v>0</v>
      </c>
    </row>
    <row r="13" spans="1:38">
      <c r="A13" s="47"/>
      <c r="B13" s="44"/>
      <c r="C13" s="44" t="s">
        <v>24</v>
      </c>
      <c r="D13" s="45">
        <v>0</v>
      </c>
      <c r="E13" s="45">
        <v>2500</v>
      </c>
      <c r="F13" s="45"/>
      <c r="G13" s="45"/>
      <c r="H13" s="45"/>
      <c r="I13" s="45"/>
      <c r="J13" s="45"/>
      <c r="K13" s="45"/>
      <c r="L13" s="45">
        <v>3000</v>
      </c>
      <c r="M13" s="45"/>
      <c r="N13" s="45"/>
      <c r="O13" s="45"/>
      <c r="P13" s="45"/>
      <c r="Q13" s="45"/>
      <c r="R13" s="45"/>
      <c r="S13" s="45">
        <v>1000</v>
      </c>
      <c r="T13" s="45"/>
      <c r="U13" s="45"/>
      <c r="V13" s="45"/>
      <c r="W13" s="45"/>
      <c r="X13" s="45"/>
      <c r="Y13" s="45"/>
      <c r="Z13" s="7">
        <f t="shared" si="11"/>
        <v>6500</v>
      </c>
      <c r="AA13" s="7">
        <f t="shared" si="12"/>
        <v>0</v>
      </c>
      <c r="AB13" s="7">
        <f t="shared" si="13"/>
        <v>0</v>
      </c>
      <c r="AC13" s="7">
        <f t="shared" si="14"/>
        <v>0</v>
      </c>
      <c r="AD13" s="7">
        <f t="shared" si="15"/>
        <v>0</v>
      </c>
      <c r="AE13" s="7">
        <f t="shared" si="16"/>
        <v>0</v>
      </c>
      <c r="AF13" s="7">
        <f t="shared" si="17"/>
        <v>0</v>
      </c>
      <c r="AG13" s="46">
        <v>107</v>
      </c>
      <c r="AH13" s="46"/>
      <c r="AI13" s="46">
        <v>0</v>
      </c>
      <c r="AJ13" s="46"/>
      <c r="AK13" s="46">
        <f t="shared" si="18"/>
        <v>107</v>
      </c>
      <c r="AL13" s="46">
        <f t="shared" si="18"/>
        <v>0</v>
      </c>
    </row>
    <row r="14" spans="1:38" s="2" customFormat="1">
      <c r="A14" s="52">
        <v>2</v>
      </c>
      <c r="B14" s="51" t="s">
        <v>25</v>
      </c>
      <c r="C14" s="51" t="s">
        <v>23</v>
      </c>
      <c r="D14" s="13">
        <v>1606824</v>
      </c>
      <c r="E14" s="13">
        <v>966</v>
      </c>
      <c r="F14" s="13"/>
      <c r="G14" s="13"/>
      <c r="H14" s="13"/>
      <c r="I14" s="13"/>
      <c r="J14" s="13"/>
      <c r="K14" s="13"/>
      <c r="L14" s="13">
        <v>1956</v>
      </c>
      <c r="M14" s="13"/>
      <c r="N14" s="13"/>
      <c r="O14" s="13"/>
      <c r="P14" s="13"/>
      <c r="Q14" s="13"/>
      <c r="R14" s="13"/>
      <c r="S14" s="13">
        <v>960</v>
      </c>
      <c r="T14" s="13"/>
      <c r="U14" s="13"/>
      <c r="V14" s="13"/>
      <c r="W14" s="13"/>
      <c r="X14" s="13"/>
      <c r="Y14" s="13"/>
      <c r="Z14" s="13">
        <f t="shared" si="11"/>
        <v>3882</v>
      </c>
      <c r="AA14" s="13">
        <f t="shared" si="12"/>
        <v>0</v>
      </c>
      <c r="AB14" s="13">
        <f t="shared" si="13"/>
        <v>0</v>
      </c>
      <c r="AC14" s="13">
        <f t="shared" si="14"/>
        <v>0</v>
      </c>
      <c r="AD14" s="13">
        <f t="shared" si="15"/>
        <v>0</v>
      </c>
      <c r="AE14" s="13">
        <f t="shared" si="16"/>
        <v>0</v>
      </c>
      <c r="AF14" s="13">
        <f t="shared" si="17"/>
        <v>0</v>
      </c>
      <c r="AG14" s="53">
        <v>84</v>
      </c>
      <c r="AH14" s="53"/>
      <c r="AI14" s="53">
        <v>0</v>
      </c>
      <c r="AJ14" s="53"/>
      <c r="AK14" s="53">
        <f t="shared" si="18"/>
        <v>84</v>
      </c>
      <c r="AL14" s="53">
        <f t="shared" si="18"/>
        <v>0</v>
      </c>
    </row>
    <row r="15" spans="1:38" s="2" customFormat="1">
      <c r="A15" s="52">
        <v>3</v>
      </c>
      <c r="B15" s="51" t="s">
        <v>26</v>
      </c>
      <c r="C15" s="51" t="s">
        <v>27</v>
      </c>
      <c r="D15" s="13">
        <v>1351708</v>
      </c>
      <c r="E15" s="13">
        <v>869</v>
      </c>
      <c r="F15" s="13"/>
      <c r="G15" s="13"/>
      <c r="H15" s="13"/>
      <c r="I15" s="13"/>
      <c r="J15" s="13"/>
      <c r="K15" s="13"/>
      <c r="L15" s="13">
        <v>1720</v>
      </c>
      <c r="M15" s="13"/>
      <c r="N15" s="13"/>
      <c r="O15" s="13"/>
      <c r="P15" s="13"/>
      <c r="Q15" s="13"/>
      <c r="R15" s="13"/>
      <c r="S15" s="13">
        <v>725</v>
      </c>
      <c r="T15" s="13"/>
      <c r="U15" s="13"/>
      <c r="V15" s="13"/>
      <c r="W15" s="13"/>
      <c r="X15" s="13"/>
      <c r="Y15" s="13"/>
      <c r="Z15" s="13">
        <f t="shared" si="11"/>
        <v>3314</v>
      </c>
      <c r="AA15" s="13">
        <f t="shared" si="12"/>
        <v>0</v>
      </c>
      <c r="AB15" s="13">
        <f t="shared" si="13"/>
        <v>0</v>
      </c>
      <c r="AC15" s="13">
        <f t="shared" si="14"/>
        <v>0</v>
      </c>
      <c r="AD15" s="13">
        <f t="shared" si="15"/>
        <v>0</v>
      </c>
      <c r="AE15" s="13">
        <f t="shared" si="16"/>
        <v>0</v>
      </c>
      <c r="AF15" s="13">
        <f t="shared" si="17"/>
        <v>0</v>
      </c>
      <c r="AG15" s="53">
        <v>62</v>
      </c>
      <c r="AH15" s="53"/>
      <c r="AI15" s="53">
        <v>0</v>
      </c>
      <c r="AJ15" s="53"/>
      <c r="AK15" s="53">
        <f t="shared" si="18"/>
        <v>62</v>
      </c>
      <c r="AL15" s="53">
        <f t="shared" si="18"/>
        <v>0</v>
      </c>
    </row>
    <row r="16" spans="1:38">
      <c r="A16" s="52">
        <v>4</v>
      </c>
      <c r="B16" s="51" t="s">
        <v>197</v>
      </c>
      <c r="C16" s="51" t="s">
        <v>19</v>
      </c>
      <c r="D16" s="13">
        <f>SUM(D17:D18)</f>
        <v>1427701</v>
      </c>
      <c r="E16" s="13">
        <f t="shared" ref="E16:Y16" si="19">SUM(E17:E18)</f>
        <v>962</v>
      </c>
      <c r="F16" s="13">
        <f t="shared" si="19"/>
        <v>0</v>
      </c>
      <c r="G16" s="13">
        <f t="shared" si="19"/>
        <v>0</v>
      </c>
      <c r="H16" s="13">
        <f t="shared" si="19"/>
        <v>0</v>
      </c>
      <c r="I16" s="13">
        <f t="shared" si="19"/>
        <v>0</v>
      </c>
      <c r="J16" s="13">
        <f t="shared" si="19"/>
        <v>0</v>
      </c>
      <c r="K16" s="13">
        <f t="shared" si="19"/>
        <v>0</v>
      </c>
      <c r="L16" s="13">
        <f t="shared" si="19"/>
        <v>1753</v>
      </c>
      <c r="M16" s="13">
        <f t="shared" si="19"/>
        <v>0</v>
      </c>
      <c r="N16" s="13">
        <f t="shared" si="19"/>
        <v>0</v>
      </c>
      <c r="O16" s="13">
        <f t="shared" si="19"/>
        <v>0</v>
      </c>
      <c r="P16" s="13">
        <f t="shared" si="19"/>
        <v>0</v>
      </c>
      <c r="Q16" s="13">
        <f t="shared" si="19"/>
        <v>0</v>
      </c>
      <c r="R16" s="13">
        <f t="shared" si="19"/>
        <v>0</v>
      </c>
      <c r="S16" s="13">
        <f t="shared" si="19"/>
        <v>778</v>
      </c>
      <c r="T16" s="13">
        <f t="shared" si="19"/>
        <v>0</v>
      </c>
      <c r="U16" s="13">
        <f t="shared" si="19"/>
        <v>0</v>
      </c>
      <c r="V16" s="13">
        <f t="shared" si="19"/>
        <v>0</v>
      </c>
      <c r="W16" s="13">
        <f t="shared" si="19"/>
        <v>0</v>
      </c>
      <c r="X16" s="13">
        <f t="shared" si="19"/>
        <v>0</v>
      </c>
      <c r="Y16" s="13">
        <f t="shared" si="19"/>
        <v>0</v>
      </c>
      <c r="Z16" s="13">
        <f t="shared" si="11"/>
        <v>3493</v>
      </c>
      <c r="AA16" s="13">
        <f t="shared" si="12"/>
        <v>0</v>
      </c>
      <c r="AB16" s="13">
        <f t="shared" si="13"/>
        <v>0</v>
      </c>
      <c r="AC16" s="13">
        <f t="shared" si="14"/>
        <v>0</v>
      </c>
      <c r="AD16" s="13">
        <f t="shared" si="15"/>
        <v>0</v>
      </c>
      <c r="AE16" s="13">
        <f t="shared" si="16"/>
        <v>0</v>
      </c>
      <c r="AF16" s="13">
        <f t="shared" si="17"/>
        <v>0</v>
      </c>
      <c r="AG16" s="13">
        <f t="shared" ref="AG16" si="20">SUM(AG17:AG18)</f>
        <v>60</v>
      </c>
      <c r="AH16" s="13">
        <f t="shared" ref="AH16" si="21">SUM(AH17:AH18)</f>
        <v>0</v>
      </c>
      <c r="AI16" s="13">
        <f t="shared" ref="AI16" si="22">SUM(AI17:AI18)</f>
        <v>0</v>
      </c>
      <c r="AJ16" s="13">
        <f t="shared" ref="AJ16" si="23">SUM(AJ17:AJ18)</f>
        <v>0</v>
      </c>
      <c r="AK16" s="13">
        <f t="shared" ref="AK16:AL16" si="24">SUM(AK17:AK18)</f>
        <v>60</v>
      </c>
      <c r="AL16" s="13">
        <f t="shared" si="24"/>
        <v>0</v>
      </c>
    </row>
    <row r="17" spans="1:38">
      <c r="A17" s="47"/>
      <c r="B17" s="44"/>
      <c r="C17" s="44" t="s">
        <v>29</v>
      </c>
      <c r="D17" s="45">
        <v>1427701</v>
      </c>
      <c r="E17" s="45">
        <v>500</v>
      </c>
      <c r="F17" s="45"/>
      <c r="G17" s="45"/>
      <c r="H17" s="45"/>
      <c r="I17" s="45"/>
      <c r="J17" s="45"/>
      <c r="K17" s="45"/>
      <c r="L17" s="45">
        <v>903</v>
      </c>
      <c r="M17" s="45"/>
      <c r="N17" s="45"/>
      <c r="O17" s="45"/>
      <c r="P17" s="45"/>
      <c r="Q17" s="45"/>
      <c r="R17" s="45"/>
      <c r="S17" s="45">
        <v>400</v>
      </c>
      <c r="T17" s="45"/>
      <c r="U17" s="45"/>
      <c r="V17" s="45"/>
      <c r="W17" s="45"/>
      <c r="X17" s="45"/>
      <c r="Y17" s="45"/>
      <c r="Z17" s="7">
        <f t="shared" si="11"/>
        <v>1803</v>
      </c>
      <c r="AA17" s="7">
        <f t="shared" si="12"/>
        <v>0</v>
      </c>
      <c r="AB17" s="7">
        <f t="shared" si="13"/>
        <v>0</v>
      </c>
      <c r="AC17" s="7">
        <f t="shared" si="14"/>
        <v>0</v>
      </c>
      <c r="AD17" s="7">
        <f t="shared" si="15"/>
        <v>0</v>
      </c>
      <c r="AE17" s="7">
        <f t="shared" si="16"/>
        <v>0</v>
      </c>
      <c r="AF17" s="7">
        <f t="shared" si="17"/>
        <v>0</v>
      </c>
      <c r="AG17" s="46">
        <v>33</v>
      </c>
      <c r="AH17" s="46"/>
      <c r="AI17" s="46">
        <v>0</v>
      </c>
      <c r="AJ17" s="46"/>
      <c r="AK17" s="46">
        <f t="shared" ref="AK17:AL18" si="25">+AG17+AI17</f>
        <v>33</v>
      </c>
      <c r="AL17" s="46">
        <f t="shared" si="25"/>
        <v>0</v>
      </c>
    </row>
    <row r="18" spans="1:38">
      <c r="A18" s="47"/>
      <c r="B18" s="44"/>
      <c r="C18" s="44" t="s">
        <v>30</v>
      </c>
      <c r="D18" s="45">
        <v>0</v>
      </c>
      <c r="E18" s="45">
        <v>462</v>
      </c>
      <c r="F18" s="45"/>
      <c r="G18" s="45"/>
      <c r="H18" s="45"/>
      <c r="I18" s="45"/>
      <c r="J18" s="45"/>
      <c r="K18" s="45"/>
      <c r="L18" s="45">
        <v>850</v>
      </c>
      <c r="M18" s="45"/>
      <c r="N18" s="45"/>
      <c r="O18" s="45"/>
      <c r="P18" s="45"/>
      <c r="Q18" s="45"/>
      <c r="R18" s="45"/>
      <c r="S18" s="45">
        <v>378</v>
      </c>
      <c r="T18" s="45"/>
      <c r="U18" s="45"/>
      <c r="V18" s="45"/>
      <c r="W18" s="45"/>
      <c r="X18" s="45"/>
      <c r="Y18" s="45"/>
      <c r="Z18" s="7">
        <f t="shared" si="11"/>
        <v>1690</v>
      </c>
      <c r="AA18" s="7">
        <f t="shared" si="12"/>
        <v>0</v>
      </c>
      <c r="AB18" s="7">
        <f t="shared" si="13"/>
        <v>0</v>
      </c>
      <c r="AC18" s="7">
        <f t="shared" si="14"/>
        <v>0</v>
      </c>
      <c r="AD18" s="7">
        <f t="shared" si="15"/>
        <v>0</v>
      </c>
      <c r="AE18" s="7">
        <f t="shared" si="16"/>
        <v>0</v>
      </c>
      <c r="AF18" s="7">
        <f t="shared" si="17"/>
        <v>0</v>
      </c>
      <c r="AG18" s="46">
        <v>27</v>
      </c>
      <c r="AH18" s="46"/>
      <c r="AI18" s="46">
        <v>0</v>
      </c>
      <c r="AJ18" s="46"/>
      <c r="AK18" s="46">
        <f t="shared" si="25"/>
        <v>27</v>
      </c>
      <c r="AL18" s="46">
        <f t="shared" si="25"/>
        <v>0</v>
      </c>
    </row>
    <row r="19" spans="1:38" s="2" customFormat="1">
      <c r="A19" s="52">
        <v>5</v>
      </c>
      <c r="B19" s="51" t="s">
        <v>31</v>
      </c>
      <c r="C19" s="51" t="s">
        <v>32</v>
      </c>
      <c r="D19" s="13">
        <v>1532262</v>
      </c>
      <c r="E19" s="13">
        <v>1025</v>
      </c>
      <c r="F19" s="13"/>
      <c r="G19" s="13"/>
      <c r="H19" s="13"/>
      <c r="I19" s="13"/>
      <c r="J19" s="13"/>
      <c r="K19" s="13"/>
      <c r="L19" s="13">
        <v>1869</v>
      </c>
      <c r="M19" s="13"/>
      <c r="N19" s="13"/>
      <c r="O19" s="13"/>
      <c r="P19" s="13"/>
      <c r="Q19" s="13"/>
      <c r="R19" s="13"/>
      <c r="S19" s="13">
        <v>832</v>
      </c>
      <c r="T19" s="13"/>
      <c r="U19" s="13"/>
      <c r="V19" s="13"/>
      <c r="W19" s="13"/>
      <c r="X19" s="13"/>
      <c r="Y19" s="13"/>
      <c r="Z19" s="13">
        <f t="shared" si="11"/>
        <v>3726</v>
      </c>
      <c r="AA19" s="13">
        <f t="shared" si="12"/>
        <v>0</v>
      </c>
      <c r="AB19" s="13">
        <f t="shared" si="13"/>
        <v>0</v>
      </c>
      <c r="AC19" s="13">
        <f t="shared" si="14"/>
        <v>0</v>
      </c>
      <c r="AD19" s="13">
        <f t="shared" si="15"/>
        <v>0</v>
      </c>
      <c r="AE19" s="13">
        <f t="shared" si="16"/>
        <v>0</v>
      </c>
      <c r="AF19" s="13">
        <f t="shared" si="17"/>
        <v>0</v>
      </c>
      <c r="AG19" s="53">
        <v>66</v>
      </c>
      <c r="AH19" s="53"/>
      <c r="AI19" s="53">
        <v>0</v>
      </c>
      <c r="AJ19" s="53"/>
      <c r="AK19" s="53">
        <f t="shared" ref="AK19:AL21" si="26">+AG19+AI19</f>
        <v>66</v>
      </c>
      <c r="AL19" s="53">
        <f t="shared" si="26"/>
        <v>0</v>
      </c>
    </row>
    <row r="20" spans="1:38" s="2" customFormat="1">
      <c r="A20" s="52">
        <v>6</v>
      </c>
      <c r="B20" s="51" t="s">
        <v>33</v>
      </c>
      <c r="C20" s="51" t="s">
        <v>34</v>
      </c>
      <c r="D20" s="13">
        <v>1822141</v>
      </c>
      <c r="E20" s="13">
        <v>1279</v>
      </c>
      <c r="F20" s="13"/>
      <c r="G20" s="13"/>
      <c r="H20" s="13"/>
      <c r="I20" s="13"/>
      <c r="J20" s="13"/>
      <c r="K20" s="13"/>
      <c r="L20" s="13">
        <v>2038</v>
      </c>
      <c r="M20" s="13"/>
      <c r="N20" s="13"/>
      <c r="O20" s="13"/>
      <c r="P20" s="13"/>
      <c r="Q20" s="13"/>
      <c r="R20" s="13"/>
      <c r="S20" s="13">
        <v>1056</v>
      </c>
      <c r="T20" s="13"/>
      <c r="U20" s="13"/>
      <c r="V20" s="13"/>
      <c r="W20" s="13"/>
      <c r="X20" s="13"/>
      <c r="Y20" s="13"/>
      <c r="Z20" s="13">
        <f t="shared" si="11"/>
        <v>4373</v>
      </c>
      <c r="AA20" s="13">
        <f t="shared" si="12"/>
        <v>0</v>
      </c>
      <c r="AB20" s="13">
        <f t="shared" si="13"/>
        <v>0</v>
      </c>
      <c r="AC20" s="13">
        <f t="shared" si="14"/>
        <v>0</v>
      </c>
      <c r="AD20" s="13">
        <f t="shared" si="15"/>
        <v>0</v>
      </c>
      <c r="AE20" s="13">
        <f t="shared" si="16"/>
        <v>0</v>
      </c>
      <c r="AF20" s="13">
        <f t="shared" si="17"/>
        <v>0</v>
      </c>
      <c r="AG20" s="53">
        <v>80</v>
      </c>
      <c r="AH20" s="53"/>
      <c r="AI20" s="53">
        <v>0</v>
      </c>
      <c r="AJ20" s="53"/>
      <c r="AK20" s="53">
        <f t="shared" si="26"/>
        <v>80</v>
      </c>
      <c r="AL20" s="53">
        <f t="shared" si="26"/>
        <v>0</v>
      </c>
    </row>
    <row r="21" spans="1:38" s="2" customFormat="1">
      <c r="A21" s="52">
        <v>7</v>
      </c>
      <c r="B21" s="51" t="s">
        <v>35</v>
      </c>
      <c r="C21" s="51" t="s">
        <v>36</v>
      </c>
      <c r="D21" s="13">
        <v>785057</v>
      </c>
      <c r="E21" s="13">
        <v>442</v>
      </c>
      <c r="F21" s="13"/>
      <c r="G21" s="13"/>
      <c r="H21" s="13"/>
      <c r="I21" s="13"/>
      <c r="J21" s="13"/>
      <c r="K21" s="13"/>
      <c r="L21" s="13">
        <v>1128</v>
      </c>
      <c r="M21" s="13"/>
      <c r="N21" s="13"/>
      <c r="O21" s="13"/>
      <c r="P21" s="13"/>
      <c r="Q21" s="13"/>
      <c r="R21" s="13"/>
      <c r="S21" s="13">
        <v>366</v>
      </c>
      <c r="T21" s="13"/>
      <c r="U21" s="13"/>
      <c r="V21" s="13"/>
      <c r="W21" s="13"/>
      <c r="X21" s="13"/>
      <c r="Y21" s="13"/>
      <c r="Z21" s="13">
        <f t="shared" si="11"/>
        <v>1936</v>
      </c>
      <c r="AA21" s="13">
        <f t="shared" si="12"/>
        <v>0</v>
      </c>
      <c r="AB21" s="13">
        <f t="shared" si="13"/>
        <v>0</v>
      </c>
      <c r="AC21" s="13">
        <f t="shared" si="14"/>
        <v>0</v>
      </c>
      <c r="AD21" s="13">
        <f t="shared" si="15"/>
        <v>0</v>
      </c>
      <c r="AE21" s="13">
        <f t="shared" si="16"/>
        <v>0</v>
      </c>
      <c r="AF21" s="13">
        <f t="shared" si="17"/>
        <v>0</v>
      </c>
      <c r="AG21" s="53">
        <v>30</v>
      </c>
      <c r="AH21" s="53"/>
      <c r="AI21" s="53">
        <v>0</v>
      </c>
      <c r="AJ21" s="53"/>
      <c r="AK21" s="53">
        <f t="shared" si="26"/>
        <v>30</v>
      </c>
      <c r="AL21" s="53">
        <f t="shared" si="26"/>
        <v>0</v>
      </c>
    </row>
    <row r="22" spans="1:38" s="31" customFormat="1">
      <c r="A22" s="48"/>
      <c r="B22" s="56" t="s">
        <v>39</v>
      </c>
      <c r="C22" s="57"/>
      <c r="D22" s="42">
        <f>+SUBTOTAL(9,D23,D26:D30)</f>
        <v>4335600</v>
      </c>
      <c r="E22" s="42">
        <f t="shared" ref="E22:AK22" si="27">+SUBTOTAL(9,E23,E26:E30)</f>
        <v>930</v>
      </c>
      <c r="F22" s="42">
        <f t="shared" si="27"/>
        <v>0</v>
      </c>
      <c r="G22" s="42">
        <f t="shared" si="27"/>
        <v>0</v>
      </c>
      <c r="H22" s="42">
        <f t="shared" si="27"/>
        <v>0</v>
      </c>
      <c r="I22" s="42">
        <f t="shared" si="27"/>
        <v>0</v>
      </c>
      <c r="J22" s="42">
        <f t="shared" si="27"/>
        <v>0</v>
      </c>
      <c r="K22" s="42">
        <f t="shared" si="27"/>
        <v>0</v>
      </c>
      <c r="L22" s="42">
        <f t="shared" si="27"/>
        <v>3532</v>
      </c>
      <c r="M22" s="42">
        <f t="shared" si="27"/>
        <v>0</v>
      </c>
      <c r="N22" s="42">
        <f t="shared" si="27"/>
        <v>0</v>
      </c>
      <c r="O22" s="42">
        <f t="shared" si="27"/>
        <v>0</v>
      </c>
      <c r="P22" s="42">
        <f t="shared" si="27"/>
        <v>0</v>
      </c>
      <c r="Q22" s="42">
        <f t="shared" si="27"/>
        <v>0</v>
      </c>
      <c r="R22" s="42">
        <f t="shared" si="27"/>
        <v>0</v>
      </c>
      <c r="S22" s="42">
        <f t="shared" si="27"/>
        <v>4238</v>
      </c>
      <c r="T22" s="42">
        <f t="shared" si="27"/>
        <v>0</v>
      </c>
      <c r="U22" s="42">
        <f t="shared" si="27"/>
        <v>0</v>
      </c>
      <c r="V22" s="42">
        <f t="shared" si="27"/>
        <v>0</v>
      </c>
      <c r="W22" s="42">
        <f t="shared" si="27"/>
        <v>0</v>
      </c>
      <c r="X22" s="42">
        <f t="shared" si="27"/>
        <v>0</v>
      </c>
      <c r="Y22" s="42">
        <f t="shared" si="27"/>
        <v>0</v>
      </c>
      <c r="Z22" s="42">
        <f t="shared" si="27"/>
        <v>8700</v>
      </c>
      <c r="AA22" s="42">
        <f t="shared" si="27"/>
        <v>0</v>
      </c>
      <c r="AB22" s="42">
        <f t="shared" si="27"/>
        <v>0</v>
      </c>
      <c r="AC22" s="42">
        <f t="shared" si="27"/>
        <v>0</v>
      </c>
      <c r="AD22" s="42">
        <f t="shared" si="27"/>
        <v>0</v>
      </c>
      <c r="AE22" s="42">
        <f t="shared" si="27"/>
        <v>0</v>
      </c>
      <c r="AF22" s="42">
        <f t="shared" si="27"/>
        <v>0</v>
      </c>
      <c r="AG22" s="42">
        <f t="shared" si="27"/>
        <v>54</v>
      </c>
      <c r="AH22" s="42">
        <f t="shared" si="27"/>
        <v>0</v>
      </c>
      <c r="AI22" s="42">
        <f t="shared" si="27"/>
        <v>0</v>
      </c>
      <c r="AJ22" s="42">
        <f t="shared" si="27"/>
        <v>0</v>
      </c>
      <c r="AK22" s="42">
        <f t="shared" si="27"/>
        <v>54</v>
      </c>
      <c r="AL22" s="42">
        <f t="shared" ref="AL22" si="28">+SUBTOTAL(9,AL23,AL26:AL30)</f>
        <v>0</v>
      </c>
    </row>
    <row r="23" spans="1:38" s="2" customFormat="1">
      <c r="A23" s="52">
        <v>8</v>
      </c>
      <c r="B23" s="51" t="s">
        <v>198</v>
      </c>
      <c r="C23" s="51" t="s">
        <v>19</v>
      </c>
      <c r="D23" s="13">
        <f>SUM(D24:D25)</f>
        <v>1551304</v>
      </c>
      <c r="E23" s="13">
        <f t="shared" ref="E23:AL23" si="29">SUM(E24:E25)</f>
        <v>245</v>
      </c>
      <c r="F23" s="13">
        <f t="shared" ref="F23" si="30">SUM(F24:F25)</f>
        <v>0</v>
      </c>
      <c r="G23" s="13">
        <f t="shared" ref="G23" si="31">SUM(G24:G25)</f>
        <v>0</v>
      </c>
      <c r="H23" s="13">
        <f t="shared" ref="H23" si="32">SUM(H24:H25)</f>
        <v>0</v>
      </c>
      <c r="I23" s="13">
        <f t="shared" ref="I23" si="33">SUM(I24:I25)</f>
        <v>0</v>
      </c>
      <c r="J23" s="13">
        <f t="shared" ref="J23" si="34">SUM(J24:J25)</f>
        <v>0</v>
      </c>
      <c r="K23" s="13">
        <f t="shared" ref="K23" si="35">SUM(K24:K25)</f>
        <v>0</v>
      </c>
      <c r="L23" s="13">
        <f t="shared" ref="L23" si="36">SUM(L24:L25)</f>
        <v>629</v>
      </c>
      <c r="M23" s="13">
        <f t="shared" ref="M23" si="37">SUM(M24:M25)</f>
        <v>0</v>
      </c>
      <c r="N23" s="13">
        <f t="shared" ref="N23" si="38">SUM(N24:N25)</f>
        <v>0</v>
      </c>
      <c r="O23" s="13">
        <f t="shared" ref="O23" si="39">SUM(O24:O25)</f>
        <v>0</v>
      </c>
      <c r="P23" s="13">
        <f t="shared" ref="P23" si="40">SUM(P24:P25)</f>
        <v>0</v>
      </c>
      <c r="Q23" s="13">
        <f t="shared" ref="Q23" si="41">SUM(Q24:Q25)</f>
        <v>0</v>
      </c>
      <c r="R23" s="13">
        <f t="shared" ref="R23" si="42">SUM(R24:R25)</f>
        <v>0</v>
      </c>
      <c r="S23" s="13">
        <f t="shared" ref="S23" si="43">SUM(S24:S25)</f>
        <v>839</v>
      </c>
      <c r="T23" s="13">
        <f t="shared" ref="T23" si="44">SUM(T24:T25)</f>
        <v>0</v>
      </c>
      <c r="U23" s="13">
        <f t="shared" ref="U23" si="45">SUM(U24:U25)</f>
        <v>0</v>
      </c>
      <c r="V23" s="13">
        <f t="shared" ref="V23" si="46">SUM(V24:V25)</f>
        <v>0</v>
      </c>
      <c r="W23" s="13">
        <f t="shared" ref="W23" si="47">SUM(W24:W25)</f>
        <v>0</v>
      </c>
      <c r="X23" s="13">
        <f t="shared" ref="X23" si="48">SUM(X24:X25)</f>
        <v>0</v>
      </c>
      <c r="Y23" s="13">
        <f t="shared" ref="Y23" si="49">SUM(Y24:Y25)</f>
        <v>0</v>
      </c>
      <c r="Z23" s="13">
        <f t="shared" ref="Z23:Z30" si="50">+E23+L23+S23</f>
        <v>1713</v>
      </c>
      <c r="AA23" s="13">
        <f t="shared" ref="AA23:AA30" si="51">+F23+M23+T23</f>
        <v>0</v>
      </c>
      <c r="AB23" s="13">
        <f t="shared" ref="AB23:AB30" si="52">+G23+N23+U23</f>
        <v>0</v>
      </c>
      <c r="AC23" s="13">
        <f t="shared" ref="AC23:AC30" si="53">+H23+O23+V23</f>
        <v>0</v>
      </c>
      <c r="AD23" s="13">
        <f t="shared" ref="AD23:AD30" si="54">+I23+P23+W23</f>
        <v>0</v>
      </c>
      <c r="AE23" s="13">
        <f t="shared" ref="AE23:AE30" si="55">+J23+Q23+X23</f>
        <v>0</v>
      </c>
      <c r="AF23" s="13">
        <f t="shared" ref="AF23:AF30" si="56">+K23+R23+Y23</f>
        <v>0</v>
      </c>
      <c r="AG23" s="13">
        <f t="shared" si="29"/>
        <v>14</v>
      </c>
      <c r="AH23" s="13"/>
      <c r="AI23" s="13">
        <f t="shared" si="29"/>
        <v>0</v>
      </c>
      <c r="AJ23" s="13"/>
      <c r="AK23" s="13">
        <f t="shared" si="29"/>
        <v>14</v>
      </c>
      <c r="AL23" s="13">
        <f t="shared" si="29"/>
        <v>0</v>
      </c>
    </row>
    <row r="24" spans="1:38">
      <c r="A24" s="47"/>
      <c r="B24" s="44"/>
      <c r="C24" s="44" t="s">
        <v>42</v>
      </c>
      <c r="D24" s="45">
        <v>1254916</v>
      </c>
      <c r="E24" s="45">
        <v>119</v>
      </c>
      <c r="F24" s="45"/>
      <c r="G24" s="45"/>
      <c r="H24" s="45"/>
      <c r="I24" s="45"/>
      <c r="J24" s="45"/>
      <c r="K24" s="45"/>
      <c r="L24" s="45">
        <v>382</v>
      </c>
      <c r="M24" s="45"/>
      <c r="N24" s="45"/>
      <c r="O24" s="45"/>
      <c r="P24" s="45"/>
      <c r="Q24" s="45"/>
      <c r="R24" s="45"/>
      <c r="S24" s="45">
        <v>492</v>
      </c>
      <c r="T24" s="45"/>
      <c r="U24" s="45"/>
      <c r="V24" s="45"/>
      <c r="W24" s="45"/>
      <c r="X24" s="45"/>
      <c r="Y24" s="45"/>
      <c r="Z24" s="7">
        <f t="shared" si="50"/>
        <v>993</v>
      </c>
      <c r="AA24" s="7">
        <f t="shared" si="51"/>
        <v>0</v>
      </c>
      <c r="AB24" s="7">
        <f t="shared" si="52"/>
        <v>0</v>
      </c>
      <c r="AC24" s="7">
        <f t="shared" si="53"/>
        <v>0</v>
      </c>
      <c r="AD24" s="7">
        <f t="shared" si="54"/>
        <v>0</v>
      </c>
      <c r="AE24" s="7">
        <f t="shared" si="55"/>
        <v>0</v>
      </c>
      <c r="AF24" s="7">
        <f t="shared" si="56"/>
        <v>0</v>
      </c>
      <c r="AG24" s="46">
        <v>8</v>
      </c>
      <c r="AH24" s="46"/>
      <c r="AI24" s="46">
        <v>0</v>
      </c>
      <c r="AJ24" s="46"/>
      <c r="AK24" s="46">
        <f t="shared" ref="AK24:AL30" si="57">+AG24+AI24</f>
        <v>8</v>
      </c>
      <c r="AL24" s="46">
        <f t="shared" si="57"/>
        <v>0</v>
      </c>
    </row>
    <row r="25" spans="1:38">
      <c r="A25" s="47"/>
      <c r="B25" s="44"/>
      <c r="C25" s="44" t="s">
        <v>41</v>
      </c>
      <c r="D25" s="45">
        <v>296388</v>
      </c>
      <c r="E25" s="45">
        <v>126</v>
      </c>
      <c r="F25" s="45"/>
      <c r="G25" s="45"/>
      <c r="H25" s="45"/>
      <c r="I25" s="45"/>
      <c r="J25" s="45"/>
      <c r="K25" s="45"/>
      <c r="L25" s="45">
        <v>247</v>
      </c>
      <c r="M25" s="45"/>
      <c r="N25" s="45"/>
      <c r="O25" s="45"/>
      <c r="P25" s="45"/>
      <c r="Q25" s="45"/>
      <c r="R25" s="45"/>
      <c r="S25" s="45">
        <v>347</v>
      </c>
      <c r="T25" s="45"/>
      <c r="U25" s="45"/>
      <c r="V25" s="45"/>
      <c r="W25" s="45"/>
      <c r="X25" s="45"/>
      <c r="Y25" s="45"/>
      <c r="Z25" s="7">
        <f t="shared" si="50"/>
        <v>720</v>
      </c>
      <c r="AA25" s="7">
        <f t="shared" si="51"/>
        <v>0</v>
      </c>
      <c r="AB25" s="7">
        <f t="shared" si="52"/>
        <v>0</v>
      </c>
      <c r="AC25" s="7">
        <f t="shared" si="53"/>
        <v>0</v>
      </c>
      <c r="AD25" s="7">
        <f t="shared" si="54"/>
        <v>0</v>
      </c>
      <c r="AE25" s="7">
        <f t="shared" si="55"/>
        <v>0</v>
      </c>
      <c r="AF25" s="7">
        <f t="shared" si="56"/>
        <v>0</v>
      </c>
      <c r="AG25" s="46">
        <v>6</v>
      </c>
      <c r="AH25" s="46"/>
      <c r="AI25" s="46">
        <v>0</v>
      </c>
      <c r="AJ25" s="46"/>
      <c r="AK25" s="46">
        <f t="shared" si="57"/>
        <v>6</v>
      </c>
      <c r="AL25" s="46">
        <f t="shared" si="57"/>
        <v>0</v>
      </c>
    </row>
    <row r="26" spans="1:38" s="2" customFormat="1">
      <c r="A26" s="52">
        <v>9</v>
      </c>
      <c r="B26" s="51" t="s">
        <v>43</v>
      </c>
      <c r="C26" s="51" t="s">
        <v>44</v>
      </c>
      <c r="D26" s="13">
        <v>394400</v>
      </c>
      <c r="E26" s="13">
        <v>146</v>
      </c>
      <c r="F26" s="13"/>
      <c r="G26" s="13"/>
      <c r="H26" s="13"/>
      <c r="I26" s="13"/>
      <c r="J26" s="13"/>
      <c r="K26" s="13"/>
      <c r="L26" s="13">
        <v>440</v>
      </c>
      <c r="M26" s="13"/>
      <c r="N26" s="13"/>
      <c r="O26" s="13"/>
      <c r="P26" s="13"/>
      <c r="Q26" s="13"/>
      <c r="R26" s="13"/>
      <c r="S26" s="13">
        <v>409</v>
      </c>
      <c r="T26" s="13"/>
      <c r="U26" s="13"/>
      <c r="V26" s="13"/>
      <c r="W26" s="13"/>
      <c r="X26" s="13"/>
      <c r="Y26" s="13"/>
      <c r="Z26" s="13">
        <f t="shared" si="50"/>
        <v>995</v>
      </c>
      <c r="AA26" s="13">
        <f t="shared" si="51"/>
        <v>0</v>
      </c>
      <c r="AB26" s="13">
        <f t="shared" si="52"/>
        <v>0</v>
      </c>
      <c r="AC26" s="13">
        <f t="shared" si="53"/>
        <v>0</v>
      </c>
      <c r="AD26" s="13">
        <f t="shared" si="54"/>
        <v>0</v>
      </c>
      <c r="AE26" s="13">
        <f t="shared" si="55"/>
        <v>0</v>
      </c>
      <c r="AF26" s="13">
        <f t="shared" si="56"/>
        <v>0</v>
      </c>
      <c r="AG26" s="53">
        <v>8</v>
      </c>
      <c r="AH26" s="53"/>
      <c r="AI26" s="53">
        <v>0</v>
      </c>
      <c r="AJ26" s="53"/>
      <c r="AK26" s="53">
        <f t="shared" si="57"/>
        <v>8</v>
      </c>
      <c r="AL26" s="53">
        <f t="shared" si="57"/>
        <v>0</v>
      </c>
    </row>
    <row r="27" spans="1:38" s="2" customFormat="1">
      <c r="A27" s="52">
        <v>10</v>
      </c>
      <c r="B27" s="51" t="s">
        <v>45</v>
      </c>
      <c r="C27" s="51" t="s">
        <v>46</v>
      </c>
      <c r="D27" s="13">
        <v>457868</v>
      </c>
      <c r="E27" s="13">
        <v>106</v>
      </c>
      <c r="F27" s="13"/>
      <c r="G27" s="13"/>
      <c r="H27" s="13"/>
      <c r="I27" s="13"/>
      <c r="J27" s="13"/>
      <c r="K27" s="13"/>
      <c r="L27" s="13">
        <v>709</v>
      </c>
      <c r="M27" s="13"/>
      <c r="N27" s="13"/>
      <c r="O27" s="13"/>
      <c r="P27" s="13"/>
      <c r="Q27" s="13"/>
      <c r="R27" s="13"/>
      <c r="S27" s="13">
        <v>384</v>
      </c>
      <c r="T27" s="13"/>
      <c r="U27" s="13"/>
      <c r="V27" s="13"/>
      <c r="W27" s="13"/>
      <c r="X27" s="13"/>
      <c r="Y27" s="13"/>
      <c r="Z27" s="13">
        <f t="shared" si="50"/>
        <v>1199</v>
      </c>
      <c r="AA27" s="13">
        <f t="shared" si="51"/>
        <v>0</v>
      </c>
      <c r="AB27" s="13">
        <f t="shared" si="52"/>
        <v>0</v>
      </c>
      <c r="AC27" s="13">
        <f t="shared" si="53"/>
        <v>0</v>
      </c>
      <c r="AD27" s="13">
        <f t="shared" si="54"/>
        <v>0</v>
      </c>
      <c r="AE27" s="13">
        <f t="shared" si="55"/>
        <v>0</v>
      </c>
      <c r="AF27" s="13">
        <f t="shared" si="56"/>
        <v>0</v>
      </c>
      <c r="AG27" s="53">
        <v>8</v>
      </c>
      <c r="AH27" s="53"/>
      <c r="AI27" s="53">
        <v>0</v>
      </c>
      <c r="AJ27" s="53"/>
      <c r="AK27" s="53">
        <f t="shared" si="57"/>
        <v>8</v>
      </c>
      <c r="AL27" s="53">
        <f t="shared" si="57"/>
        <v>0</v>
      </c>
    </row>
    <row r="28" spans="1:38" s="2" customFormat="1">
      <c r="A28" s="52">
        <v>11</v>
      </c>
      <c r="B28" s="51" t="s">
        <v>47</v>
      </c>
      <c r="C28" s="51" t="s">
        <v>48</v>
      </c>
      <c r="D28" s="13">
        <v>482148</v>
      </c>
      <c r="E28" s="13">
        <v>81</v>
      </c>
      <c r="F28" s="13"/>
      <c r="G28" s="13"/>
      <c r="H28" s="13"/>
      <c r="I28" s="13"/>
      <c r="J28" s="13"/>
      <c r="K28" s="13"/>
      <c r="L28" s="13">
        <v>496</v>
      </c>
      <c r="M28" s="13"/>
      <c r="N28" s="13"/>
      <c r="O28" s="13"/>
      <c r="P28" s="13"/>
      <c r="Q28" s="13"/>
      <c r="R28" s="13"/>
      <c r="S28" s="13">
        <v>597</v>
      </c>
      <c r="T28" s="13"/>
      <c r="U28" s="13"/>
      <c r="V28" s="13"/>
      <c r="W28" s="13"/>
      <c r="X28" s="13"/>
      <c r="Y28" s="13"/>
      <c r="Z28" s="13">
        <f t="shared" si="50"/>
        <v>1174</v>
      </c>
      <c r="AA28" s="13">
        <f t="shared" si="51"/>
        <v>0</v>
      </c>
      <c r="AB28" s="13">
        <f t="shared" si="52"/>
        <v>0</v>
      </c>
      <c r="AC28" s="13">
        <f t="shared" si="53"/>
        <v>0</v>
      </c>
      <c r="AD28" s="13">
        <f t="shared" si="54"/>
        <v>0</v>
      </c>
      <c r="AE28" s="13">
        <f t="shared" si="55"/>
        <v>0</v>
      </c>
      <c r="AF28" s="13">
        <f t="shared" si="56"/>
        <v>0</v>
      </c>
      <c r="AG28" s="53">
        <v>8</v>
      </c>
      <c r="AH28" s="53"/>
      <c r="AI28" s="53">
        <v>0</v>
      </c>
      <c r="AJ28" s="53"/>
      <c r="AK28" s="53">
        <f t="shared" si="57"/>
        <v>8</v>
      </c>
      <c r="AL28" s="53">
        <f t="shared" si="57"/>
        <v>0</v>
      </c>
    </row>
    <row r="29" spans="1:38" s="2" customFormat="1">
      <c r="A29" s="52">
        <v>12</v>
      </c>
      <c r="B29" s="51" t="s">
        <v>49</v>
      </c>
      <c r="C29" s="51" t="s">
        <v>50</v>
      </c>
      <c r="D29" s="13">
        <v>626028</v>
      </c>
      <c r="E29" s="13">
        <v>129</v>
      </c>
      <c r="F29" s="13"/>
      <c r="G29" s="13"/>
      <c r="H29" s="13"/>
      <c r="I29" s="13"/>
      <c r="J29" s="13"/>
      <c r="K29" s="13"/>
      <c r="L29" s="13">
        <v>629</v>
      </c>
      <c r="M29" s="13"/>
      <c r="N29" s="13"/>
      <c r="O29" s="13"/>
      <c r="P29" s="13"/>
      <c r="Q29" s="13"/>
      <c r="R29" s="13"/>
      <c r="S29" s="13">
        <v>810</v>
      </c>
      <c r="T29" s="13"/>
      <c r="U29" s="13"/>
      <c r="V29" s="13"/>
      <c r="W29" s="13"/>
      <c r="X29" s="13"/>
      <c r="Y29" s="13"/>
      <c r="Z29" s="13">
        <f t="shared" si="50"/>
        <v>1568</v>
      </c>
      <c r="AA29" s="13">
        <f t="shared" si="51"/>
        <v>0</v>
      </c>
      <c r="AB29" s="13">
        <f t="shared" si="52"/>
        <v>0</v>
      </c>
      <c r="AC29" s="13">
        <f t="shared" si="53"/>
        <v>0</v>
      </c>
      <c r="AD29" s="13">
        <f t="shared" si="54"/>
        <v>0</v>
      </c>
      <c r="AE29" s="13">
        <f t="shared" si="55"/>
        <v>0</v>
      </c>
      <c r="AF29" s="13">
        <f t="shared" si="56"/>
        <v>0</v>
      </c>
      <c r="AG29" s="53">
        <v>6</v>
      </c>
      <c r="AH29" s="53"/>
      <c r="AI29" s="53">
        <v>0</v>
      </c>
      <c r="AJ29" s="53"/>
      <c r="AK29" s="53">
        <f t="shared" si="57"/>
        <v>6</v>
      </c>
      <c r="AL29" s="53">
        <f t="shared" si="57"/>
        <v>0</v>
      </c>
    </row>
    <row r="30" spans="1:38" s="2" customFormat="1">
      <c r="A30" s="52">
        <v>13</v>
      </c>
      <c r="B30" s="51" t="s">
        <v>51</v>
      </c>
      <c r="C30" s="51" t="s">
        <v>52</v>
      </c>
      <c r="D30" s="13">
        <v>823852</v>
      </c>
      <c r="E30" s="13">
        <v>223</v>
      </c>
      <c r="F30" s="13"/>
      <c r="G30" s="13"/>
      <c r="H30" s="13"/>
      <c r="I30" s="13"/>
      <c r="J30" s="13"/>
      <c r="K30" s="13"/>
      <c r="L30" s="13">
        <v>629</v>
      </c>
      <c r="M30" s="13"/>
      <c r="N30" s="13"/>
      <c r="O30" s="13"/>
      <c r="P30" s="13"/>
      <c r="Q30" s="13"/>
      <c r="R30" s="13"/>
      <c r="S30" s="13">
        <v>1199</v>
      </c>
      <c r="T30" s="13"/>
      <c r="U30" s="13"/>
      <c r="V30" s="13"/>
      <c r="W30" s="13"/>
      <c r="X30" s="13"/>
      <c r="Y30" s="13"/>
      <c r="Z30" s="13">
        <f t="shared" si="50"/>
        <v>2051</v>
      </c>
      <c r="AA30" s="13">
        <f t="shared" si="51"/>
        <v>0</v>
      </c>
      <c r="AB30" s="13">
        <f t="shared" si="52"/>
        <v>0</v>
      </c>
      <c r="AC30" s="13">
        <f t="shared" si="53"/>
        <v>0</v>
      </c>
      <c r="AD30" s="13">
        <f t="shared" si="54"/>
        <v>0</v>
      </c>
      <c r="AE30" s="13">
        <f t="shared" si="55"/>
        <v>0</v>
      </c>
      <c r="AF30" s="13">
        <f t="shared" si="56"/>
        <v>0</v>
      </c>
      <c r="AG30" s="53">
        <v>10</v>
      </c>
      <c r="AH30" s="53"/>
      <c r="AI30" s="53">
        <v>0</v>
      </c>
      <c r="AJ30" s="53"/>
      <c r="AK30" s="53">
        <f t="shared" si="57"/>
        <v>10</v>
      </c>
      <c r="AL30" s="53">
        <f t="shared" si="57"/>
        <v>0</v>
      </c>
    </row>
    <row r="31" spans="1:38" s="31" customFormat="1">
      <c r="A31" s="48"/>
      <c r="B31" s="56" t="s">
        <v>53</v>
      </c>
      <c r="C31" s="57"/>
      <c r="D31" s="42">
        <f>+SUBTOTAL(9,D32,D35:D41,D44)</f>
        <v>3173730</v>
      </c>
      <c r="E31" s="42">
        <f t="shared" ref="E31:AK31" si="58">+SUBTOTAL(9,E32,E35:E41,E44)</f>
        <v>1915</v>
      </c>
      <c r="F31" s="42">
        <f t="shared" si="58"/>
        <v>0</v>
      </c>
      <c r="G31" s="42">
        <f t="shared" si="58"/>
        <v>0</v>
      </c>
      <c r="H31" s="42">
        <f t="shared" si="58"/>
        <v>0</v>
      </c>
      <c r="I31" s="42">
        <f t="shared" si="58"/>
        <v>0</v>
      </c>
      <c r="J31" s="42">
        <f t="shared" si="58"/>
        <v>0</v>
      </c>
      <c r="K31" s="42">
        <f t="shared" si="58"/>
        <v>0</v>
      </c>
      <c r="L31" s="42">
        <f t="shared" si="58"/>
        <v>1260</v>
      </c>
      <c r="M31" s="42">
        <f t="shared" si="58"/>
        <v>0</v>
      </c>
      <c r="N31" s="42">
        <f t="shared" si="58"/>
        <v>0</v>
      </c>
      <c r="O31" s="42">
        <f t="shared" si="58"/>
        <v>0</v>
      </c>
      <c r="P31" s="42">
        <f t="shared" si="58"/>
        <v>0</v>
      </c>
      <c r="Q31" s="42">
        <f t="shared" si="58"/>
        <v>0</v>
      </c>
      <c r="R31" s="42">
        <f t="shared" si="58"/>
        <v>0</v>
      </c>
      <c r="S31" s="42">
        <f t="shared" si="58"/>
        <v>2895</v>
      </c>
      <c r="T31" s="42">
        <f t="shared" si="58"/>
        <v>0</v>
      </c>
      <c r="U31" s="42">
        <f t="shared" si="58"/>
        <v>0</v>
      </c>
      <c r="V31" s="42">
        <f t="shared" si="58"/>
        <v>0</v>
      </c>
      <c r="W31" s="42">
        <f t="shared" si="58"/>
        <v>0</v>
      </c>
      <c r="X31" s="42">
        <f t="shared" si="58"/>
        <v>0</v>
      </c>
      <c r="Y31" s="42">
        <f t="shared" si="58"/>
        <v>0</v>
      </c>
      <c r="Z31" s="42">
        <f t="shared" si="58"/>
        <v>6070</v>
      </c>
      <c r="AA31" s="42">
        <f t="shared" si="58"/>
        <v>0</v>
      </c>
      <c r="AB31" s="42">
        <f t="shared" si="58"/>
        <v>0</v>
      </c>
      <c r="AC31" s="42">
        <f t="shared" si="58"/>
        <v>0</v>
      </c>
      <c r="AD31" s="42">
        <f t="shared" si="58"/>
        <v>0</v>
      </c>
      <c r="AE31" s="42">
        <f t="shared" si="58"/>
        <v>0</v>
      </c>
      <c r="AF31" s="42">
        <f t="shared" si="58"/>
        <v>0</v>
      </c>
      <c r="AG31" s="42">
        <f t="shared" si="58"/>
        <v>74</v>
      </c>
      <c r="AH31" s="42">
        <f t="shared" si="58"/>
        <v>0</v>
      </c>
      <c r="AI31" s="42">
        <f t="shared" si="58"/>
        <v>14</v>
      </c>
      <c r="AJ31" s="42">
        <f t="shared" si="58"/>
        <v>0</v>
      </c>
      <c r="AK31" s="42">
        <f t="shared" si="58"/>
        <v>88</v>
      </c>
      <c r="AL31" s="42">
        <f t="shared" ref="AL31" si="59">+SUBTOTAL(9,AL32,AL35:AL41,AL44)</f>
        <v>0</v>
      </c>
    </row>
    <row r="32" spans="1:38" s="2" customFormat="1">
      <c r="A32" s="52">
        <v>14</v>
      </c>
      <c r="B32" s="51" t="s">
        <v>199</v>
      </c>
      <c r="C32" s="51" t="s">
        <v>19</v>
      </c>
      <c r="D32" s="13">
        <f>SUM(D33:D34)</f>
        <v>910590</v>
      </c>
      <c r="E32" s="13">
        <f>SUM(E33:E34)</f>
        <v>250</v>
      </c>
      <c r="F32" s="13">
        <f t="shared" ref="F32:Y32" si="60">SUM(F33:F34)</f>
        <v>0</v>
      </c>
      <c r="G32" s="13">
        <f t="shared" si="60"/>
        <v>0</v>
      </c>
      <c r="H32" s="13">
        <f t="shared" si="60"/>
        <v>0</v>
      </c>
      <c r="I32" s="13">
        <f t="shared" si="60"/>
        <v>0</v>
      </c>
      <c r="J32" s="13">
        <f t="shared" si="60"/>
        <v>0</v>
      </c>
      <c r="K32" s="13">
        <f t="shared" si="60"/>
        <v>0</v>
      </c>
      <c r="L32" s="13">
        <f t="shared" si="60"/>
        <v>225</v>
      </c>
      <c r="M32" s="13">
        <f t="shared" si="60"/>
        <v>0</v>
      </c>
      <c r="N32" s="13">
        <f t="shared" si="60"/>
        <v>0</v>
      </c>
      <c r="O32" s="13">
        <f t="shared" si="60"/>
        <v>0</v>
      </c>
      <c r="P32" s="13">
        <f t="shared" si="60"/>
        <v>0</v>
      </c>
      <c r="Q32" s="13">
        <f t="shared" si="60"/>
        <v>0</v>
      </c>
      <c r="R32" s="13">
        <f t="shared" si="60"/>
        <v>0</v>
      </c>
      <c r="S32" s="13">
        <f t="shared" si="60"/>
        <v>625</v>
      </c>
      <c r="T32" s="13">
        <f t="shared" si="60"/>
        <v>0</v>
      </c>
      <c r="U32" s="13">
        <f t="shared" si="60"/>
        <v>0</v>
      </c>
      <c r="V32" s="13">
        <f t="shared" si="60"/>
        <v>0</v>
      </c>
      <c r="W32" s="13">
        <f t="shared" si="60"/>
        <v>0</v>
      </c>
      <c r="X32" s="13">
        <f t="shared" si="60"/>
        <v>0</v>
      </c>
      <c r="Y32" s="13">
        <f t="shared" si="60"/>
        <v>0</v>
      </c>
      <c r="Z32" s="13">
        <f t="shared" ref="Z32:Z44" si="61">+E32+L32+S32</f>
        <v>1100</v>
      </c>
      <c r="AA32" s="13">
        <f t="shared" ref="AA32:AA44" si="62">+F32+M32+T32</f>
        <v>0</v>
      </c>
      <c r="AB32" s="13">
        <f t="shared" ref="AB32:AB44" si="63">+G32+N32+U32</f>
        <v>0</v>
      </c>
      <c r="AC32" s="13">
        <f t="shared" ref="AC32:AC44" si="64">+H32+O32+V32</f>
        <v>0</v>
      </c>
      <c r="AD32" s="13">
        <f t="shared" ref="AD32:AD44" si="65">+I32+P32+W32</f>
        <v>0</v>
      </c>
      <c r="AE32" s="13">
        <f t="shared" ref="AE32:AE44" si="66">+J32+Q32+X32</f>
        <v>0</v>
      </c>
      <c r="AF32" s="13">
        <f t="shared" ref="AF32:AF44" si="67">+K32+R32+Y32</f>
        <v>0</v>
      </c>
      <c r="AG32" s="13">
        <f t="shared" ref="AG32" si="68">SUM(AG33:AG34)</f>
        <v>12</v>
      </c>
      <c r="AH32" s="13">
        <f t="shared" ref="AH32" si="69">SUM(AH33:AH34)</f>
        <v>0</v>
      </c>
      <c r="AI32" s="13">
        <f t="shared" ref="AI32" si="70">SUM(AI33:AI34)</f>
        <v>4</v>
      </c>
      <c r="AJ32" s="13">
        <f t="shared" ref="AJ32" si="71">SUM(AJ33:AJ34)</f>
        <v>0</v>
      </c>
      <c r="AK32" s="13">
        <f t="shared" ref="AK32:AL32" si="72">SUM(AK33:AK34)</f>
        <v>16</v>
      </c>
      <c r="AL32" s="13">
        <f t="shared" si="72"/>
        <v>0</v>
      </c>
    </row>
    <row r="33" spans="1:38">
      <c r="A33" s="47"/>
      <c r="B33" s="44"/>
      <c r="C33" s="44" t="s">
        <v>57</v>
      </c>
      <c r="D33" s="45">
        <v>910590</v>
      </c>
      <c r="E33" s="45">
        <v>140</v>
      </c>
      <c r="F33" s="45"/>
      <c r="G33" s="45"/>
      <c r="H33" s="45"/>
      <c r="I33" s="45"/>
      <c r="J33" s="45"/>
      <c r="K33" s="45"/>
      <c r="L33" s="45">
        <v>200</v>
      </c>
      <c r="M33" s="45"/>
      <c r="N33" s="45"/>
      <c r="O33" s="45"/>
      <c r="P33" s="45"/>
      <c r="Q33" s="45"/>
      <c r="R33" s="45"/>
      <c r="S33" s="45">
        <v>470</v>
      </c>
      <c r="T33" s="45"/>
      <c r="U33" s="45"/>
      <c r="V33" s="45"/>
      <c r="W33" s="45"/>
      <c r="X33" s="45"/>
      <c r="Y33" s="45"/>
      <c r="Z33" s="7">
        <f t="shared" si="61"/>
        <v>810</v>
      </c>
      <c r="AA33" s="7">
        <f t="shared" si="62"/>
        <v>0</v>
      </c>
      <c r="AB33" s="7">
        <f t="shared" si="63"/>
        <v>0</v>
      </c>
      <c r="AC33" s="7">
        <f t="shared" si="64"/>
        <v>0</v>
      </c>
      <c r="AD33" s="7">
        <f t="shared" si="65"/>
        <v>0</v>
      </c>
      <c r="AE33" s="7">
        <f t="shared" si="66"/>
        <v>0</v>
      </c>
      <c r="AF33" s="7">
        <f t="shared" si="67"/>
        <v>0</v>
      </c>
      <c r="AG33" s="46">
        <v>7</v>
      </c>
      <c r="AH33" s="46"/>
      <c r="AI33" s="46">
        <v>3</v>
      </c>
      <c r="AJ33" s="46"/>
      <c r="AK33" s="46">
        <f t="shared" ref="AK33:AL40" si="73">+AG33+AI33</f>
        <v>10</v>
      </c>
      <c r="AL33" s="46">
        <f t="shared" si="73"/>
        <v>0</v>
      </c>
    </row>
    <row r="34" spans="1:38">
      <c r="A34" s="47"/>
      <c r="B34" s="44"/>
      <c r="C34" s="44" t="s">
        <v>73</v>
      </c>
      <c r="D34" s="45">
        <v>0</v>
      </c>
      <c r="E34" s="45">
        <v>110</v>
      </c>
      <c r="F34" s="45"/>
      <c r="G34" s="45"/>
      <c r="H34" s="45"/>
      <c r="I34" s="45"/>
      <c r="J34" s="45"/>
      <c r="K34" s="45"/>
      <c r="L34" s="45">
        <v>25</v>
      </c>
      <c r="M34" s="45"/>
      <c r="N34" s="45"/>
      <c r="O34" s="45"/>
      <c r="P34" s="45"/>
      <c r="Q34" s="45"/>
      <c r="R34" s="45"/>
      <c r="S34" s="45">
        <v>155</v>
      </c>
      <c r="T34" s="45"/>
      <c r="U34" s="45"/>
      <c r="V34" s="45"/>
      <c r="W34" s="45"/>
      <c r="X34" s="45"/>
      <c r="Y34" s="45"/>
      <c r="Z34" s="7">
        <f t="shared" si="61"/>
        <v>290</v>
      </c>
      <c r="AA34" s="7">
        <f t="shared" si="62"/>
        <v>0</v>
      </c>
      <c r="AB34" s="7">
        <f t="shared" si="63"/>
        <v>0</v>
      </c>
      <c r="AC34" s="7">
        <f t="shared" si="64"/>
        <v>0</v>
      </c>
      <c r="AD34" s="7">
        <f t="shared" si="65"/>
        <v>0</v>
      </c>
      <c r="AE34" s="7">
        <f t="shared" si="66"/>
        <v>0</v>
      </c>
      <c r="AF34" s="7">
        <f t="shared" si="67"/>
        <v>0</v>
      </c>
      <c r="AG34" s="46">
        <v>5</v>
      </c>
      <c r="AH34" s="46"/>
      <c r="AI34" s="46">
        <v>1</v>
      </c>
      <c r="AJ34" s="46"/>
      <c r="AK34" s="46">
        <f t="shared" si="73"/>
        <v>6</v>
      </c>
      <c r="AL34" s="46">
        <f t="shared" si="73"/>
        <v>0</v>
      </c>
    </row>
    <row r="35" spans="1:38" s="2" customFormat="1">
      <c r="A35" s="52">
        <v>15</v>
      </c>
      <c r="B35" s="51" t="s">
        <v>54</v>
      </c>
      <c r="C35" s="51" t="s">
        <v>55</v>
      </c>
      <c r="D35" s="13">
        <v>413190</v>
      </c>
      <c r="E35" s="13">
        <v>320</v>
      </c>
      <c r="F35" s="13"/>
      <c r="G35" s="13"/>
      <c r="H35" s="13"/>
      <c r="I35" s="13"/>
      <c r="J35" s="13"/>
      <c r="K35" s="13"/>
      <c r="L35" s="13">
        <v>110</v>
      </c>
      <c r="M35" s="13"/>
      <c r="N35" s="13"/>
      <c r="O35" s="13"/>
      <c r="P35" s="13"/>
      <c r="Q35" s="13"/>
      <c r="R35" s="13"/>
      <c r="S35" s="13">
        <v>460</v>
      </c>
      <c r="T35" s="13"/>
      <c r="U35" s="13"/>
      <c r="V35" s="13"/>
      <c r="W35" s="13"/>
      <c r="X35" s="13"/>
      <c r="Y35" s="13"/>
      <c r="Z35" s="13">
        <f t="shared" si="61"/>
        <v>890</v>
      </c>
      <c r="AA35" s="13">
        <f t="shared" si="62"/>
        <v>0</v>
      </c>
      <c r="AB35" s="13">
        <f t="shared" si="63"/>
        <v>0</v>
      </c>
      <c r="AC35" s="13">
        <f t="shared" si="64"/>
        <v>0</v>
      </c>
      <c r="AD35" s="13">
        <f t="shared" si="65"/>
        <v>0</v>
      </c>
      <c r="AE35" s="13">
        <f t="shared" si="66"/>
        <v>0</v>
      </c>
      <c r="AF35" s="13">
        <f t="shared" si="67"/>
        <v>0</v>
      </c>
      <c r="AG35" s="53">
        <v>7</v>
      </c>
      <c r="AH35" s="53"/>
      <c r="AI35" s="53">
        <v>5</v>
      </c>
      <c r="AJ35" s="53"/>
      <c r="AK35" s="53">
        <f t="shared" si="73"/>
        <v>12</v>
      </c>
      <c r="AL35" s="53">
        <f t="shared" si="73"/>
        <v>0</v>
      </c>
    </row>
    <row r="36" spans="1:38" s="2" customFormat="1">
      <c r="A36" s="52">
        <v>16</v>
      </c>
      <c r="B36" s="51" t="s">
        <v>58</v>
      </c>
      <c r="C36" s="51" t="s">
        <v>59</v>
      </c>
      <c r="D36" s="13">
        <v>365140</v>
      </c>
      <c r="E36" s="13">
        <v>200</v>
      </c>
      <c r="F36" s="13"/>
      <c r="G36" s="13"/>
      <c r="H36" s="13"/>
      <c r="I36" s="13"/>
      <c r="J36" s="13"/>
      <c r="K36" s="13"/>
      <c r="L36" s="13">
        <v>120</v>
      </c>
      <c r="M36" s="13"/>
      <c r="N36" s="13"/>
      <c r="O36" s="13"/>
      <c r="P36" s="13"/>
      <c r="Q36" s="13"/>
      <c r="R36" s="13"/>
      <c r="S36" s="13">
        <v>480</v>
      </c>
      <c r="T36" s="13"/>
      <c r="U36" s="13"/>
      <c r="V36" s="13"/>
      <c r="W36" s="13"/>
      <c r="X36" s="13"/>
      <c r="Y36" s="13"/>
      <c r="Z36" s="13">
        <f t="shared" si="61"/>
        <v>800</v>
      </c>
      <c r="AA36" s="13">
        <f t="shared" si="62"/>
        <v>0</v>
      </c>
      <c r="AB36" s="13">
        <f t="shared" si="63"/>
        <v>0</v>
      </c>
      <c r="AC36" s="13">
        <f t="shared" si="64"/>
        <v>0</v>
      </c>
      <c r="AD36" s="13">
        <f t="shared" si="65"/>
        <v>0</v>
      </c>
      <c r="AE36" s="13">
        <f t="shared" si="66"/>
        <v>0</v>
      </c>
      <c r="AF36" s="13">
        <f t="shared" si="67"/>
        <v>0</v>
      </c>
      <c r="AG36" s="53">
        <v>13</v>
      </c>
      <c r="AH36" s="53"/>
      <c r="AI36" s="53">
        <v>2</v>
      </c>
      <c r="AJ36" s="53"/>
      <c r="AK36" s="53">
        <f t="shared" si="73"/>
        <v>15</v>
      </c>
      <c r="AL36" s="53">
        <f t="shared" si="73"/>
        <v>0</v>
      </c>
    </row>
    <row r="37" spans="1:38" s="2" customFormat="1">
      <c r="A37" s="52">
        <v>17</v>
      </c>
      <c r="B37" s="51" t="s">
        <v>60</v>
      </c>
      <c r="C37" s="51" t="s">
        <v>61</v>
      </c>
      <c r="D37" s="13">
        <v>348335</v>
      </c>
      <c r="E37" s="13">
        <v>290</v>
      </c>
      <c r="F37" s="13"/>
      <c r="G37" s="13"/>
      <c r="H37" s="13"/>
      <c r="I37" s="13"/>
      <c r="J37" s="13"/>
      <c r="K37" s="13"/>
      <c r="L37" s="13">
        <v>230</v>
      </c>
      <c r="M37" s="13"/>
      <c r="N37" s="13"/>
      <c r="O37" s="13"/>
      <c r="P37" s="13"/>
      <c r="Q37" s="13"/>
      <c r="R37" s="13"/>
      <c r="S37" s="13">
        <v>250</v>
      </c>
      <c r="T37" s="13"/>
      <c r="U37" s="13"/>
      <c r="V37" s="13"/>
      <c r="W37" s="13"/>
      <c r="X37" s="13"/>
      <c r="Y37" s="13"/>
      <c r="Z37" s="13">
        <f t="shared" si="61"/>
        <v>770</v>
      </c>
      <c r="AA37" s="13">
        <f t="shared" si="62"/>
        <v>0</v>
      </c>
      <c r="AB37" s="13">
        <f t="shared" si="63"/>
        <v>0</v>
      </c>
      <c r="AC37" s="13">
        <f t="shared" si="64"/>
        <v>0</v>
      </c>
      <c r="AD37" s="13">
        <f t="shared" si="65"/>
        <v>0</v>
      </c>
      <c r="AE37" s="13">
        <f t="shared" si="66"/>
        <v>0</v>
      </c>
      <c r="AF37" s="13">
        <f t="shared" si="67"/>
        <v>0</v>
      </c>
      <c r="AG37" s="53">
        <v>9</v>
      </c>
      <c r="AH37" s="53"/>
      <c r="AI37" s="53">
        <v>1</v>
      </c>
      <c r="AJ37" s="53"/>
      <c r="AK37" s="53">
        <f t="shared" si="73"/>
        <v>10</v>
      </c>
      <c r="AL37" s="53">
        <f t="shared" si="73"/>
        <v>0</v>
      </c>
    </row>
    <row r="38" spans="1:38" s="2" customFormat="1">
      <c r="A38" s="52">
        <v>18</v>
      </c>
      <c r="B38" s="51" t="s">
        <v>62</v>
      </c>
      <c r="C38" s="51" t="s">
        <v>63</v>
      </c>
      <c r="D38" s="13">
        <v>92015</v>
      </c>
      <c r="E38" s="13">
        <v>65</v>
      </c>
      <c r="F38" s="13"/>
      <c r="G38" s="13"/>
      <c r="H38" s="13"/>
      <c r="I38" s="13"/>
      <c r="J38" s="13"/>
      <c r="K38" s="13"/>
      <c r="L38" s="13">
        <v>55</v>
      </c>
      <c r="M38" s="13"/>
      <c r="N38" s="13"/>
      <c r="O38" s="13"/>
      <c r="P38" s="13"/>
      <c r="Q38" s="13"/>
      <c r="R38" s="13"/>
      <c r="S38" s="13">
        <v>80</v>
      </c>
      <c r="T38" s="13"/>
      <c r="U38" s="13"/>
      <c r="V38" s="13"/>
      <c r="W38" s="13"/>
      <c r="X38" s="13"/>
      <c r="Y38" s="13"/>
      <c r="Z38" s="13">
        <f t="shared" si="61"/>
        <v>200</v>
      </c>
      <c r="AA38" s="13">
        <f t="shared" si="62"/>
        <v>0</v>
      </c>
      <c r="AB38" s="13">
        <f t="shared" si="63"/>
        <v>0</v>
      </c>
      <c r="AC38" s="13">
        <f t="shared" si="64"/>
        <v>0</v>
      </c>
      <c r="AD38" s="13">
        <f t="shared" si="65"/>
        <v>0</v>
      </c>
      <c r="AE38" s="13">
        <f t="shared" si="66"/>
        <v>0</v>
      </c>
      <c r="AF38" s="13">
        <f t="shared" si="67"/>
        <v>0</v>
      </c>
      <c r="AG38" s="53">
        <v>3</v>
      </c>
      <c r="AH38" s="53"/>
      <c r="AI38" s="53">
        <v>0</v>
      </c>
      <c r="AJ38" s="53"/>
      <c r="AK38" s="53">
        <f t="shared" si="73"/>
        <v>3</v>
      </c>
      <c r="AL38" s="53">
        <f t="shared" si="73"/>
        <v>0</v>
      </c>
    </row>
    <row r="39" spans="1:38" s="2" customFormat="1">
      <c r="A39" s="52">
        <v>19</v>
      </c>
      <c r="B39" s="51" t="s">
        <v>64</v>
      </c>
      <c r="C39" s="51" t="s">
        <v>65</v>
      </c>
      <c r="D39" s="13">
        <v>343625</v>
      </c>
      <c r="E39" s="13">
        <v>250</v>
      </c>
      <c r="F39" s="13"/>
      <c r="G39" s="13"/>
      <c r="H39" s="13"/>
      <c r="I39" s="13"/>
      <c r="J39" s="13"/>
      <c r="K39" s="13"/>
      <c r="L39" s="13">
        <v>200</v>
      </c>
      <c r="M39" s="13"/>
      <c r="N39" s="13"/>
      <c r="O39" s="13"/>
      <c r="P39" s="13"/>
      <c r="Q39" s="13"/>
      <c r="R39" s="13"/>
      <c r="S39" s="13">
        <v>310</v>
      </c>
      <c r="T39" s="13"/>
      <c r="U39" s="13"/>
      <c r="V39" s="13"/>
      <c r="W39" s="13"/>
      <c r="X39" s="13"/>
      <c r="Y39" s="13"/>
      <c r="Z39" s="13">
        <f t="shared" si="61"/>
        <v>760</v>
      </c>
      <c r="AA39" s="13">
        <f t="shared" si="62"/>
        <v>0</v>
      </c>
      <c r="AB39" s="13">
        <f t="shared" si="63"/>
        <v>0</v>
      </c>
      <c r="AC39" s="13">
        <f t="shared" si="64"/>
        <v>0</v>
      </c>
      <c r="AD39" s="13">
        <f t="shared" si="65"/>
        <v>0</v>
      </c>
      <c r="AE39" s="13">
        <f t="shared" si="66"/>
        <v>0</v>
      </c>
      <c r="AF39" s="13">
        <f t="shared" si="67"/>
        <v>0</v>
      </c>
      <c r="AG39" s="53">
        <v>7</v>
      </c>
      <c r="AH39" s="53"/>
      <c r="AI39" s="53">
        <v>1</v>
      </c>
      <c r="AJ39" s="53"/>
      <c r="AK39" s="53">
        <f t="shared" si="73"/>
        <v>8</v>
      </c>
      <c r="AL39" s="53">
        <f t="shared" si="73"/>
        <v>0</v>
      </c>
    </row>
    <row r="40" spans="1:38" s="2" customFormat="1">
      <c r="A40" s="52">
        <v>20</v>
      </c>
      <c r="B40" s="51" t="s">
        <v>66</v>
      </c>
      <c r="C40" s="51" t="s">
        <v>67</v>
      </c>
      <c r="D40" s="13">
        <v>246265</v>
      </c>
      <c r="E40" s="13">
        <v>280</v>
      </c>
      <c r="F40" s="13"/>
      <c r="G40" s="13"/>
      <c r="H40" s="13"/>
      <c r="I40" s="13"/>
      <c r="J40" s="13"/>
      <c r="K40" s="13"/>
      <c r="L40" s="13">
        <v>60</v>
      </c>
      <c r="M40" s="13"/>
      <c r="N40" s="13"/>
      <c r="O40" s="13"/>
      <c r="P40" s="13"/>
      <c r="Q40" s="13"/>
      <c r="R40" s="13"/>
      <c r="S40" s="13">
        <v>210</v>
      </c>
      <c r="T40" s="13"/>
      <c r="U40" s="13"/>
      <c r="V40" s="13"/>
      <c r="W40" s="13"/>
      <c r="X40" s="13"/>
      <c r="Y40" s="13"/>
      <c r="Z40" s="13">
        <f t="shared" si="61"/>
        <v>550</v>
      </c>
      <c r="AA40" s="13">
        <f t="shared" si="62"/>
        <v>0</v>
      </c>
      <c r="AB40" s="13">
        <f t="shared" si="63"/>
        <v>0</v>
      </c>
      <c r="AC40" s="13">
        <f t="shared" si="64"/>
        <v>0</v>
      </c>
      <c r="AD40" s="13">
        <f t="shared" si="65"/>
        <v>0</v>
      </c>
      <c r="AE40" s="13">
        <f t="shared" si="66"/>
        <v>0</v>
      </c>
      <c r="AF40" s="13">
        <f t="shared" si="67"/>
        <v>0</v>
      </c>
      <c r="AG40" s="53">
        <v>7</v>
      </c>
      <c r="AH40" s="53"/>
      <c r="AI40" s="53">
        <v>0</v>
      </c>
      <c r="AJ40" s="53"/>
      <c r="AK40" s="53">
        <f t="shared" si="73"/>
        <v>7</v>
      </c>
      <c r="AL40" s="53">
        <f t="shared" si="73"/>
        <v>0</v>
      </c>
    </row>
    <row r="41" spans="1:38" s="2" customFormat="1">
      <c r="A41" s="52">
        <v>21</v>
      </c>
      <c r="B41" s="51" t="s">
        <v>200</v>
      </c>
      <c r="C41" s="51" t="s">
        <v>19</v>
      </c>
      <c r="D41" s="13">
        <f>SUM(D42:D43)</f>
        <v>306450</v>
      </c>
      <c r="E41" s="13">
        <f t="shared" ref="E41:AG41" si="74">SUM(E42:E43)</f>
        <v>180</v>
      </c>
      <c r="F41" s="13">
        <f t="shared" ref="F41" si="75">SUM(F42:F43)</f>
        <v>0</v>
      </c>
      <c r="G41" s="13">
        <f t="shared" ref="G41" si="76">SUM(G42:G43)</f>
        <v>0</v>
      </c>
      <c r="H41" s="13">
        <f t="shared" ref="H41" si="77">SUM(H42:H43)</f>
        <v>0</v>
      </c>
      <c r="I41" s="13">
        <f t="shared" ref="I41" si="78">SUM(I42:I43)</f>
        <v>0</v>
      </c>
      <c r="J41" s="13">
        <f t="shared" ref="J41" si="79">SUM(J42:J43)</f>
        <v>0</v>
      </c>
      <c r="K41" s="13">
        <f t="shared" ref="K41" si="80">SUM(K42:K43)</f>
        <v>0</v>
      </c>
      <c r="L41" s="13">
        <f t="shared" ref="L41" si="81">SUM(L42:L43)</f>
        <v>220</v>
      </c>
      <c r="M41" s="13">
        <f t="shared" ref="M41" si="82">SUM(M42:M43)</f>
        <v>0</v>
      </c>
      <c r="N41" s="13">
        <f t="shared" ref="N41" si="83">SUM(N42:N43)</f>
        <v>0</v>
      </c>
      <c r="O41" s="13">
        <f t="shared" ref="O41" si="84">SUM(O42:O43)</f>
        <v>0</v>
      </c>
      <c r="P41" s="13">
        <f t="shared" ref="P41" si="85">SUM(P42:P43)</f>
        <v>0</v>
      </c>
      <c r="Q41" s="13">
        <f t="shared" ref="Q41" si="86">SUM(Q42:Q43)</f>
        <v>0</v>
      </c>
      <c r="R41" s="13">
        <f t="shared" ref="R41" si="87">SUM(R42:R43)</f>
        <v>0</v>
      </c>
      <c r="S41" s="13">
        <f t="shared" ref="S41" si="88">SUM(S42:S43)</f>
        <v>280</v>
      </c>
      <c r="T41" s="13">
        <f t="shared" ref="T41" si="89">SUM(T42:T43)</f>
        <v>0</v>
      </c>
      <c r="U41" s="13">
        <f t="shared" ref="U41" si="90">SUM(U42:U43)</f>
        <v>0</v>
      </c>
      <c r="V41" s="13">
        <f t="shared" ref="V41" si="91">SUM(V42:V43)</f>
        <v>0</v>
      </c>
      <c r="W41" s="13">
        <f t="shared" ref="W41" si="92">SUM(W42:W43)</f>
        <v>0</v>
      </c>
      <c r="X41" s="13">
        <f t="shared" ref="X41" si="93">SUM(X42:X43)</f>
        <v>0</v>
      </c>
      <c r="Y41" s="13">
        <f t="shared" ref="Y41" si="94">SUM(Y42:Y43)</f>
        <v>0</v>
      </c>
      <c r="Z41" s="13">
        <f t="shared" si="61"/>
        <v>680</v>
      </c>
      <c r="AA41" s="13">
        <f t="shared" si="62"/>
        <v>0</v>
      </c>
      <c r="AB41" s="13">
        <f t="shared" si="63"/>
        <v>0</v>
      </c>
      <c r="AC41" s="13">
        <f t="shared" si="64"/>
        <v>0</v>
      </c>
      <c r="AD41" s="13">
        <f t="shared" si="65"/>
        <v>0</v>
      </c>
      <c r="AE41" s="13">
        <f t="shared" si="66"/>
        <v>0</v>
      </c>
      <c r="AF41" s="13">
        <f t="shared" si="67"/>
        <v>0</v>
      </c>
      <c r="AG41" s="13">
        <f t="shared" si="74"/>
        <v>10</v>
      </c>
      <c r="AH41" s="13">
        <f t="shared" ref="AH41" si="95">SUM(AH42:AH43)</f>
        <v>0</v>
      </c>
      <c r="AI41" s="13">
        <f t="shared" ref="AI41" si="96">SUM(AI42:AI43)</f>
        <v>0</v>
      </c>
      <c r="AJ41" s="13">
        <f t="shared" ref="AJ41" si="97">SUM(AJ42:AJ43)</f>
        <v>0</v>
      </c>
      <c r="AK41" s="13">
        <f t="shared" ref="AK41:AL41" si="98">SUM(AK42:AK43)</f>
        <v>10</v>
      </c>
      <c r="AL41" s="13">
        <f t="shared" si="98"/>
        <v>0</v>
      </c>
    </row>
    <row r="42" spans="1:38" s="1" customFormat="1">
      <c r="A42" s="6"/>
      <c r="B42" s="5"/>
      <c r="C42" s="5" t="s">
        <v>69</v>
      </c>
      <c r="D42" s="7">
        <v>306450</v>
      </c>
      <c r="E42" s="7">
        <v>100</v>
      </c>
      <c r="F42" s="7"/>
      <c r="G42" s="7"/>
      <c r="H42" s="7"/>
      <c r="I42" s="7"/>
      <c r="J42" s="7"/>
      <c r="K42" s="7"/>
      <c r="L42" s="7">
        <v>120</v>
      </c>
      <c r="M42" s="7"/>
      <c r="N42" s="7"/>
      <c r="O42" s="7"/>
      <c r="P42" s="7"/>
      <c r="Q42" s="7"/>
      <c r="R42" s="7"/>
      <c r="S42" s="7">
        <v>180</v>
      </c>
      <c r="T42" s="7"/>
      <c r="U42" s="7"/>
      <c r="V42" s="7"/>
      <c r="W42" s="7"/>
      <c r="X42" s="7"/>
      <c r="Y42" s="7"/>
      <c r="Z42" s="7">
        <f t="shared" si="61"/>
        <v>400</v>
      </c>
      <c r="AA42" s="7">
        <f t="shared" si="62"/>
        <v>0</v>
      </c>
      <c r="AB42" s="7">
        <f t="shared" si="63"/>
        <v>0</v>
      </c>
      <c r="AC42" s="7">
        <f t="shared" si="64"/>
        <v>0</v>
      </c>
      <c r="AD42" s="7">
        <f t="shared" si="65"/>
        <v>0</v>
      </c>
      <c r="AE42" s="7">
        <f t="shared" si="66"/>
        <v>0</v>
      </c>
      <c r="AF42" s="7">
        <f t="shared" si="67"/>
        <v>0</v>
      </c>
      <c r="AG42" s="18">
        <v>6</v>
      </c>
      <c r="AH42" s="18"/>
      <c r="AI42" s="18">
        <v>0</v>
      </c>
      <c r="AJ42" s="18"/>
      <c r="AK42" s="18">
        <f t="shared" ref="AK42:AL44" si="99">+AG42+AI42</f>
        <v>6</v>
      </c>
      <c r="AL42" s="18">
        <f t="shared" si="99"/>
        <v>0</v>
      </c>
    </row>
    <row r="43" spans="1:38" s="1" customFormat="1">
      <c r="A43" s="6"/>
      <c r="B43" s="5"/>
      <c r="C43" s="5" t="s">
        <v>70</v>
      </c>
      <c r="D43" s="7">
        <v>0</v>
      </c>
      <c r="E43" s="7">
        <v>80</v>
      </c>
      <c r="F43" s="7"/>
      <c r="G43" s="7"/>
      <c r="H43" s="7"/>
      <c r="I43" s="7"/>
      <c r="J43" s="7"/>
      <c r="K43" s="7"/>
      <c r="L43" s="7">
        <v>100</v>
      </c>
      <c r="M43" s="7"/>
      <c r="N43" s="7"/>
      <c r="O43" s="7"/>
      <c r="P43" s="7"/>
      <c r="Q43" s="7"/>
      <c r="R43" s="7"/>
      <c r="S43" s="7">
        <v>100</v>
      </c>
      <c r="T43" s="7"/>
      <c r="U43" s="7"/>
      <c r="V43" s="7"/>
      <c r="W43" s="7"/>
      <c r="X43" s="7"/>
      <c r="Y43" s="7"/>
      <c r="Z43" s="7">
        <f t="shared" si="61"/>
        <v>280</v>
      </c>
      <c r="AA43" s="7">
        <f t="shared" si="62"/>
        <v>0</v>
      </c>
      <c r="AB43" s="7">
        <f t="shared" si="63"/>
        <v>0</v>
      </c>
      <c r="AC43" s="7">
        <f t="shared" si="64"/>
        <v>0</v>
      </c>
      <c r="AD43" s="7">
        <f t="shared" si="65"/>
        <v>0</v>
      </c>
      <c r="AE43" s="7">
        <f t="shared" si="66"/>
        <v>0</v>
      </c>
      <c r="AF43" s="7">
        <f t="shared" si="67"/>
        <v>0</v>
      </c>
      <c r="AG43" s="18">
        <v>4</v>
      </c>
      <c r="AH43" s="18"/>
      <c r="AI43" s="18">
        <v>0</v>
      </c>
      <c r="AJ43" s="18"/>
      <c r="AK43" s="18">
        <f t="shared" si="99"/>
        <v>4</v>
      </c>
      <c r="AL43" s="18">
        <f t="shared" si="99"/>
        <v>0</v>
      </c>
    </row>
    <row r="44" spans="1:38" s="2" customFormat="1">
      <c r="A44" s="52">
        <v>22</v>
      </c>
      <c r="B44" s="51" t="s">
        <v>71</v>
      </c>
      <c r="C44" s="51" t="s">
        <v>72</v>
      </c>
      <c r="D44" s="13">
        <v>148120</v>
      </c>
      <c r="E44" s="13">
        <v>80</v>
      </c>
      <c r="F44" s="13"/>
      <c r="G44" s="13"/>
      <c r="H44" s="13"/>
      <c r="I44" s="13"/>
      <c r="J44" s="13"/>
      <c r="K44" s="13"/>
      <c r="L44" s="13">
        <v>40</v>
      </c>
      <c r="M44" s="13"/>
      <c r="N44" s="13"/>
      <c r="O44" s="13"/>
      <c r="P44" s="13"/>
      <c r="Q44" s="13"/>
      <c r="R44" s="13"/>
      <c r="S44" s="13">
        <v>200</v>
      </c>
      <c r="T44" s="13"/>
      <c r="U44" s="13"/>
      <c r="V44" s="13"/>
      <c r="W44" s="13"/>
      <c r="X44" s="13"/>
      <c r="Y44" s="13"/>
      <c r="Z44" s="13">
        <f t="shared" si="61"/>
        <v>320</v>
      </c>
      <c r="AA44" s="13">
        <f t="shared" si="62"/>
        <v>0</v>
      </c>
      <c r="AB44" s="13">
        <f t="shared" si="63"/>
        <v>0</v>
      </c>
      <c r="AC44" s="13">
        <f t="shared" si="64"/>
        <v>0</v>
      </c>
      <c r="AD44" s="13">
        <f t="shared" si="65"/>
        <v>0</v>
      </c>
      <c r="AE44" s="13">
        <f t="shared" si="66"/>
        <v>0</v>
      </c>
      <c r="AF44" s="13">
        <f t="shared" si="67"/>
        <v>0</v>
      </c>
      <c r="AG44" s="53">
        <v>6</v>
      </c>
      <c r="AH44" s="53"/>
      <c r="AI44" s="53">
        <v>1</v>
      </c>
      <c r="AJ44" s="53"/>
      <c r="AK44" s="53">
        <f t="shared" si="99"/>
        <v>7</v>
      </c>
      <c r="AL44" s="53">
        <f t="shared" si="99"/>
        <v>0</v>
      </c>
    </row>
    <row r="45" spans="1:38" s="31" customFormat="1">
      <c r="A45" s="48"/>
      <c r="B45" s="56" t="s">
        <v>74</v>
      </c>
      <c r="C45" s="57"/>
      <c r="D45" s="42">
        <f t="shared" ref="D45" si="100">+SUBTOTAL(9,D46:D55)</f>
        <v>3957832</v>
      </c>
      <c r="E45" s="42">
        <f t="shared" ref="E45:AF45" si="101">+SUBTOTAL(9,E46:E55)</f>
        <v>1413</v>
      </c>
      <c r="F45" s="42">
        <f t="shared" si="101"/>
        <v>0</v>
      </c>
      <c r="G45" s="42">
        <f t="shared" si="101"/>
        <v>0</v>
      </c>
      <c r="H45" s="42">
        <f t="shared" si="101"/>
        <v>0</v>
      </c>
      <c r="I45" s="42">
        <f t="shared" si="101"/>
        <v>0</v>
      </c>
      <c r="J45" s="42">
        <f t="shared" si="101"/>
        <v>0</v>
      </c>
      <c r="K45" s="42">
        <f t="shared" si="101"/>
        <v>0</v>
      </c>
      <c r="L45" s="42">
        <f t="shared" si="101"/>
        <v>3623</v>
      </c>
      <c r="M45" s="42">
        <f t="shared" si="101"/>
        <v>0</v>
      </c>
      <c r="N45" s="42">
        <f t="shared" si="101"/>
        <v>0</v>
      </c>
      <c r="O45" s="42">
        <f t="shared" si="101"/>
        <v>0</v>
      </c>
      <c r="P45" s="42">
        <f t="shared" si="101"/>
        <v>0</v>
      </c>
      <c r="Q45" s="42">
        <f t="shared" si="101"/>
        <v>0</v>
      </c>
      <c r="R45" s="42">
        <f t="shared" si="101"/>
        <v>0</v>
      </c>
      <c r="S45" s="42">
        <f t="shared" si="101"/>
        <v>2964</v>
      </c>
      <c r="T45" s="42">
        <f t="shared" si="101"/>
        <v>0</v>
      </c>
      <c r="U45" s="42">
        <f t="shared" si="101"/>
        <v>0</v>
      </c>
      <c r="V45" s="42">
        <f t="shared" si="101"/>
        <v>0</v>
      </c>
      <c r="W45" s="42">
        <f t="shared" si="101"/>
        <v>0</v>
      </c>
      <c r="X45" s="42">
        <f t="shared" si="101"/>
        <v>0</v>
      </c>
      <c r="Y45" s="42">
        <f t="shared" si="101"/>
        <v>0</v>
      </c>
      <c r="Z45" s="42">
        <f t="shared" si="101"/>
        <v>8000</v>
      </c>
      <c r="AA45" s="42">
        <f t="shared" si="101"/>
        <v>0</v>
      </c>
      <c r="AB45" s="42">
        <f t="shared" si="101"/>
        <v>0</v>
      </c>
      <c r="AC45" s="42">
        <f t="shared" si="101"/>
        <v>0</v>
      </c>
      <c r="AD45" s="42">
        <f t="shared" si="101"/>
        <v>0</v>
      </c>
      <c r="AE45" s="42">
        <f t="shared" si="101"/>
        <v>0</v>
      </c>
      <c r="AF45" s="42">
        <f t="shared" si="101"/>
        <v>0</v>
      </c>
      <c r="AG45" s="42">
        <f t="shared" ref="AG45:AK45" si="102">+SUBTOTAL(9,AG46:AG55)</f>
        <v>134</v>
      </c>
      <c r="AH45" s="42">
        <f t="shared" si="102"/>
        <v>0</v>
      </c>
      <c r="AI45" s="42">
        <f t="shared" si="102"/>
        <v>0</v>
      </c>
      <c r="AJ45" s="42">
        <f t="shared" si="102"/>
        <v>0</v>
      </c>
      <c r="AK45" s="42">
        <f t="shared" si="102"/>
        <v>134</v>
      </c>
      <c r="AL45" s="42">
        <f t="shared" ref="AL45" si="103">+SUBTOTAL(9,AL46:AL55)</f>
        <v>0</v>
      </c>
    </row>
    <row r="46" spans="1:38" s="2" customFormat="1">
      <c r="A46" s="52">
        <v>23</v>
      </c>
      <c r="B46" s="51" t="s">
        <v>75</v>
      </c>
      <c r="C46" s="51" t="s">
        <v>76</v>
      </c>
      <c r="D46" s="13">
        <v>663172</v>
      </c>
      <c r="E46" s="13">
        <v>100</v>
      </c>
      <c r="F46" s="13"/>
      <c r="G46" s="13"/>
      <c r="H46" s="13"/>
      <c r="I46" s="13"/>
      <c r="J46" s="13"/>
      <c r="K46" s="13"/>
      <c r="L46" s="13">
        <v>200</v>
      </c>
      <c r="M46" s="13"/>
      <c r="N46" s="13"/>
      <c r="O46" s="13"/>
      <c r="P46" s="13"/>
      <c r="Q46" s="13"/>
      <c r="R46" s="13"/>
      <c r="S46" s="13">
        <v>307</v>
      </c>
      <c r="T46" s="13"/>
      <c r="U46" s="13"/>
      <c r="V46" s="13"/>
      <c r="W46" s="13"/>
      <c r="X46" s="13"/>
      <c r="Y46" s="13"/>
      <c r="Z46" s="13">
        <f t="shared" ref="Z46:Z55" si="104">+E46+L46+S46</f>
        <v>607</v>
      </c>
      <c r="AA46" s="13">
        <f t="shared" ref="AA46:AA55" si="105">+F46+M46+T46</f>
        <v>0</v>
      </c>
      <c r="AB46" s="13">
        <f t="shared" ref="AB46:AB55" si="106">+G46+N46+U46</f>
        <v>0</v>
      </c>
      <c r="AC46" s="13">
        <f t="shared" ref="AC46:AC55" si="107">+H46+O46+V46</f>
        <v>0</v>
      </c>
      <c r="AD46" s="13">
        <f t="shared" ref="AD46:AD55" si="108">+I46+P46+W46</f>
        <v>0</v>
      </c>
      <c r="AE46" s="13">
        <f t="shared" ref="AE46:AE55" si="109">+J46+Q46+X46</f>
        <v>0</v>
      </c>
      <c r="AF46" s="13">
        <f t="shared" ref="AF46:AF55" si="110">+K46+R46+Y46</f>
        <v>0</v>
      </c>
      <c r="AG46" s="53">
        <v>14</v>
      </c>
      <c r="AH46" s="53"/>
      <c r="AI46" s="13">
        <v>0</v>
      </c>
      <c r="AJ46" s="13"/>
      <c r="AK46" s="53">
        <f t="shared" ref="AK46:AL55" si="111">+AG46+AI46</f>
        <v>14</v>
      </c>
      <c r="AL46" s="53">
        <f t="shared" si="111"/>
        <v>0</v>
      </c>
    </row>
    <row r="47" spans="1:38" s="2" customFormat="1">
      <c r="A47" s="52">
        <v>24</v>
      </c>
      <c r="B47" s="51" t="s">
        <v>77</v>
      </c>
      <c r="C47" s="51" t="s">
        <v>78</v>
      </c>
      <c r="D47" s="13">
        <v>149780</v>
      </c>
      <c r="E47" s="13">
        <v>0</v>
      </c>
      <c r="F47" s="13"/>
      <c r="G47" s="13"/>
      <c r="H47" s="13"/>
      <c r="I47" s="13"/>
      <c r="J47" s="13"/>
      <c r="K47" s="13"/>
      <c r="L47" s="13">
        <v>200</v>
      </c>
      <c r="M47" s="13"/>
      <c r="N47" s="13"/>
      <c r="O47" s="13"/>
      <c r="P47" s="13"/>
      <c r="Q47" s="13"/>
      <c r="R47" s="13"/>
      <c r="S47" s="13">
        <v>136</v>
      </c>
      <c r="T47" s="13"/>
      <c r="U47" s="13"/>
      <c r="V47" s="13"/>
      <c r="W47" s="13"/>
      <c r="X47" s="13"/>
      <c r="Y47" s="13"/>
      <c r="Z47" s="13">
        <f t="shared" si="104"/>
        <v>336</v>
      </c>
      <c r="AA47" s="13">
        <f t="shared" si="105"/>
        <v>0</v>
      </c>
      <c r="AB47" s="13">
        <f t="shared" si="106"/>
        <v>0</v>
      </c>
      <c r="AC47" s="13">
        <f t="shared" si="107"/>
        <v>0</v>
      </c>
      <c r="AD47" s="13">
        <f t="shared" si="108"/>
        <v>0</v>
      </c>
      <c r="AE47" s="13">
        <f t="shared" si="109"/>
        <v>0</v>
      </c>
      <c r="AF47" s="13">
        <f t="shared" si="110"/>
        <v>0</v>
      </c>
      <c r="AG47" s="53">
        <v>9</v>
      </c>
      <c r="AH47" s="53"/>
      <c r="AI47" s="13">
        <v>0</v>
      </c>
      <c r="AJ47" s="13"/>
      <c r="AK47" s="53">
        <f t="shared" si="111"/>
        <v>9</v>
      </c>
      <c r="AL47" s="53">
        <f t="shared" si="111"/>
        <v>0</v>
      </c>
    </row>
    <row r="48" spans="1:38" s="2" customFormat="1">
      <c r="A48" s="52">
        <v>25</v>
      </c>
      <c r="B48" s="51" t="s">
        <v>79</v>
      </c>
      <c r="C48" s="51" t="s">
        <v>80</v>
      </c>
      <c r="D48" s="13">
        <v>514870</v>
      </c>
      <c r="E48" s="13">
        <v>353</v>
      </c>
      <c r="F48" s="13"/>
      <c r="G48" s="13"/>
      <c r="H48" s="13"/>
      <c r="I48" s="13"/>
      <c r="J48" s="13"/>
      <c r="K48" s="13"/>
      <c r="L48" s="13">
        <v>500</v>
      </c>
      <c r="M48" s="13"/>
      <c r="N48" s="13"/>
      <c r="O48" s="13"/>
      <c r="P48" s="13"/>
      <c r="Q48" s="13"/>
      <c r="R48" s="13"/>
      <c r="S48" s="13">
        <v>347</v>
      </c>
      <c r="T48" s="13"/>
      <c r="U48" s="13"/>
      <c r="V48" s="13"/>
      <c r="W48" s="13"/>
      <c r="X48" s="13"/>
      <c r="Y48" s="13"/>
      <c r="Z48" s="13">
        <f t="shared" si="104"/>
        <v>1200</v>
      </c>
      <c r="AA48" s="13">
        <f t="shared" si="105"/>
        <v>0</v>
      </c>
      <c r="AB48" s="13">
        <f t="shared" si="106"/>
        <v>0</v>
      </c>
      <c r="AC48" s="13">
        <f t="shared" si="107"/>
        <v>0</v>
      </c>
      <c r="AD48" s="13">
        <f t="shared" si="108"/>
        <v>0</v>
      </c>
      <c r="AE48" s="13">
        <f t="shared" si="109"/>
        <v>0</v>
      </c>
      <c r="AF48" s="13">
        <f t="shared" si="110"/>
        <v>0</v>
      </c>
      <c r="AG48" s="53">
        <v>13</v>
      </c>
      <c r="AH48" s="53"/>
      <c r="AI48" s="13">
        <v>0</v>
      </c>
      <c r="AJ48" s="13"/>
      <c r="AK48" s="53">
        <f t="shared" si="111"/>
        <v>13</v>
      </c>
      <c r="AL48" s="53">
        <f t="shared" si="111"/>
        <v>0</v>
      </c>
    </row>
    <row r="49" spans="1:38" s="2" customFormat="1">
      <c r="A49" s="52">
        <v>26</v>
      </c>
      <c r="B49" s="51" t="s">
        <v>81</v>
      </c>
      <c r="C49" s="51" t="s">
        <v>82</v>
      </c>
      <c r="D49" s="13">
        <v>148516</v>
      </c>
      <c r="E49" s="13">
        <v>100</v>
      </c>
      <c r="F49" s="13"/>
      <c r="G49" s="13"/>
      <c r="H49" s="13"/>
      <c r="I49" s="13"/>
      <c r="J49" s="13"/>
      <c r="K49" s="13"/>
      <c r="L49" s="13">
        <v>240</v>
      </c>
      <c r="M49" s="13"/>
      <c r="N49" s="13"/>
      <c r="O49" s="13"/>
      <c r="P49" s="13"/>
      <c r="Q49" s="13"/>
      <c r="R49" s="13"/>
      <c r="S49" s="13">
        <v>35</v>
      </c>
      <c r="T49" s="13"/>
      <c r="U49" s="13"/>
      <c r="V49" s="13"/>
      <c r="W49" s="13"/>
      <c r="X49" s="13"/>
      <c r="Y49" s="13"/>
      <c r="Z49" s="13">
        <f t="shared" si="104"/>
        <v>375</v>
      </c>
      <c r="AA49" s="13">
        <f t="shared" si="105"/>
        <v>0</v>
      </c>
      <c r="AB49" s="13">
        <f t="shared" si="106"/>
        <v>0</v>
      </c>
      <c r="AC49" s="13">
        <f t="shared" si="107"/>
        <v>0</v>
      </c>
      <c r="AD49" s="13">
        <f t="shared" si="108"/>
        <v>0</v>
      </c>
      <c r="AE49" s="13">
        <f t="shared" si="109"/>
        <v>0</v>
      </c>
      <c r="AF49" s="13">
        <f t="shared" si="110"/>
        <v>0</v>
      </c>
      <c r="AG49" s="53">
        <v>11</v>
      </c>
      <c r="AH49" s="53"/>
      <c r="AI49" s="13">
        <v>0</v>
      </c>
      <c r="AJ49" s="13"/>
      <c r="AK49" s="53">
        <f t="shared" si="111"/>
        <v>11</v>
      </c>
      <c r="AL49" s="53">
        <f t="shared" si="111"/>
        <v>0</v>
      </c>
    </row>
    <row r="50" spans="1:38" s="2" customFormat="1">
      <c r="A50" s="52">
        <v>27</v>
      </c>
      <c r="B50" s="51" t="s">
        <v>83</v>
      </c>
      <c r="C50" s="51" t="s">
        <v>84</v>
      </c>
      <c r="D50" s="13">
        <v>437518</v>
      </c>
      <c r="E50" s="13">
        <v>116</v>
      </c>
      <c r="F50" s="13"/>
      <c r="G50" s="13"/>
      <c r="H50" s="13"/>
      <c r="I50" s="13"/>
      <c r="J50" s="13"/>
      <c r="K50" s="13"/>
      <c r="L50" s="13">
        <v>721</v>
      </c>
      <c r="M50" s="13"/>
      <c r="N50" s="13"/>
      <c r="O50" s="13"/>
      <c r="P50" s="13"/>
      <c r="Q50" s="13"/>
      <c r="R50" s="13"/>
      <c r="S50" s="13">
        <v>173</v>
      </c>
      <c r="T50" s="13"/>
      <c r="U50" s="13"/>
      <c r="V50" s="13"/>
      <c r="W50" s="13"/>
      <c r="X50" s="13"/>
      <c r="Y50" s="13"/>
      <c r="Z50" s="13">
        <f t="shared" si="104"/>
        <v>1010</v>
      </c>
      <c r="AA50" s="13">
        <f t="shared" si="105"/>
        <v>0</v>
      </c>
      <c r="AB50" s="13">
        <f t="shared" si="106"/>
        <v>0</v>
      </c>
      <c r="AC50" s="13">
        <f t="shared" si="107"/>
        <v>0</v>
      </c>
      <c r="AD50" s="13">
        <f t="shared" si="108"/>
        <v>0</v>
      </c>
      <c r="AE50" s="13">
        <f t="shared" si="109"/>
        <v>0</v>
      </c>
      <c r="AF50" s="13">
        <f t="shared" si="110"/>
        <v>0</v>
      </c>
      <c r="AG50" s="53">
        <v>18</v>
      </c>
      <c r="AH50" s="53"/>
      <c r="AI50" s="13">
        <v>0</v>
      </c>
      <c r="AJ50" s="13"/>
      <c r="AK50" s="53">
        <f t="shared" si="111"/>
        <v>18</v>
      </c>
      <c r="AL50" s="53">
        <f t="shared" si="111"/>
        <v>0</v>
      </c>
    </row>
    <row r="51" spans="1:38" s="2" customFormat="1">
      <c r="A51" s="52">
        <v>28</v>
      </c>
      <c r="B51" s="51" t="s">
        <v>85</v>
      </c>
      <c r="C51" s="51" t="s">
        <v>84</v>
      </c>
      <c r="D51" s="13">
        <v>257242</v>
      </c>
      <c r="E51" s="13">
        <v>70</v>
      </c>
      <c r="F51" s="13"/>
      <c r="G51" s="13"/>
      <c r="H51" s="13"/>
      <c r="I51" s="13"/>
      <c r="J51" s="13"/>
      <c r="K51" s="13"/>
      <c r="L51" s="13">
        <v>141</v>
      </c>
      <c r="M51" s="13"/>
      <c r="N51" s="13"/>
      <c r="O51" s="13"/>
      <c r="P51" s="13"/>
      <c r="Q51" s="13"/>
      <c r="R51" s="13"/>
      <c r="S51" s="13">
        <v>300</v>
      </c>
      <c r="T51" s="13"/>
      <c r="U51" s="13"/>
      <c r="V51" s="13"/>
      <c r="W51" s="13"/>
      <c r="X51" s="13"/>
      <c r="Y51" s="13"/>
      <c r="Z51" s="13">
        <f t="shared" si="104"/>
        <v>511</v>
      </c>
      <c r="AA51" s="13">
        <f t="shared" si="105"/>
        <v>0</v>
      </c>
      <c r="AB51" s="13">
        <f t="shared" si="106"/>
        <v>0</v>
      </c>
      <c r="AC51" s="13">
        <f t="shared" si="107"/>
        <v>0</v>
      </c>
      <c r="AD51" s="13">
        <f t="shared" si="108"/>
        <v>0</v>
      </c>
      <c r="AE51" s="13">
        <f t="shared" si="109"/>
        <v>0</v>
      </c>
      <c r="AF51" s="13">
        <f t="shared" si="110"/>
        <v>0</v>
      </c>
      <c r="AG51" s="53">
        <v>11</v>
      </c>
      <c r="AH51" s="53"/>
      <c r="AI51" s="13">
        <v>0</v>
      </c>
      <c r="AJ51" s="13"/>
      <c r="AK51" s="53">
        <f t="shared" si="111"/>
        <v>11</v>
      </c>
      <c r="AL51" s="53">
        <f t="shared" si="111"/>
        <v>0</v>
      </c>
    </row>
    <row r="52" spans="1:38" s="2" customFormat="1">
      <c r="A52" s="52">
        <v>29</v>
      </c>
      <c r="B52" s="51" t="s">
        <v>86</v>
      </c>
      <c r="C52" s="51" t="s">
        <v>195</v>
      </c>
      <c r="D52" s="13">
        <v>684414</v>
      </c>
      <c r="E52" s="13">
        <v>128</v>
      </c>
      <c r="F52" s="13"/>
      <c r="G52" s="13"/>
      <c r="H52" s="13"/>
      <c r="I52" s="13"/>
      <c r="J52" s="13"/>
      <c r="K52" s="13"/>
      <c r="L52" s="13">
        <v>290</v>
      </c>
      <c r="M52" s="13"/>
      <c r="N52" s="13"/>
      <c r="O52" s="13"/>
      <c r="P52" s="13"/>
      <c r="Q52" s="13"/>
      <c r="R52" s="13"/>
      <c r="S52" s="13">
        <v>977</v>
      </c>
      <c r="T52" s="13"/>
      <c r="U52" s="13"/>
      <c r="V52" s="13"/>
      <c r="W52" s="13"/>
      <c r="X52" s="13"/>
      <c r="Y52" s="13"/>
      <c r="Z52" s="13">
        <f t="shared" si="104"/>
        <v>1395</v>
      </c>
      <c r="AA52" s="13">
        <f t="shared" si="105"/>
        <v>0</v>
      </c>
      <c r="AB52" s="13">
        <f t="shared" si="106"/>
        <v>0</v>
      </c>
      <c r="AC52" s="13">
        <f t="shared" si="107"/>
        <v>0</v>
      </c>
      <c r="AD52" s="13">
        <f t="shared" si="108"/>
        <v>0</v>
      </c>
      <c r="AE52" s="13">
        <f t="shared" si="109"/>
        <v>0</v>
      </c>
      <c r="AF52" s="13">
        <f t="shared" si="110"/>
        <v>0</v>
      </c>
      <c r="AG52" s="53">
        <v>22</v>
      </c>
      <c r="AH52" s="53"/>
      <c r="AI52" s="13">
        <v>0</v>
      </c>
      <c r="AJ52" s="13"/>
      <c r="AK52" s="53">
        <f t="shared" si="111"/>
        <v>22</v>
      </c>
      <c r="AL52" s="53">
        <f t="shared" si="111"/>
        <v>0</v>
      </c>
    </row>
    <row r="53" spans="1:38" s="2" customFormat="1">
      <c r="A53" s="52">
        <v>30</v>
      </c>
      <c r="B53" s="51" t="s">
        <v>87</v>
      </c>
      <c r="C53" s="51" t="s">
        <v>88</v>
      </c>
      <c r="D53" s="13">
        <v>501118</v>
      </c>
      <c r="E53" s="13">
        <v>196</v>
      </c>
      <c r="F53" s="13"/>
      <c r="G53" s="13"/>
      <c r="H53" s="13"/>
      <c r="I53" s="13"/>
      <c r="J53" s="13"/>
      <c r="K53" s="13"/>
      <c r="L53" s="13">
        <v>684</v>
      </c>
      <c r="M53" s="13"/>
      <c r="N53" s="13"/>
      <c r="O53" s="13"/>
      <c r="P53" s="13"/>
      <c r="Q53" s="13"/>
      <c r="R53" s="13"/>
      <c r="S53" s="13">
        <v>297</v>
      </c>
      <c r="T53" s="13"/>
      <c r="U53" s="13"/>
      <c r="V53" s="13"/>
      <c r="W53" s="13"/>
      <c r="X53" s="13"/>
      <c r="Y53" s="13"/>
      <c r="Z53" s="13">
        <f t="shared" si="104"/>
        <v>1177</v>
      </c>
      <c r="AA53" s="13">
        <f t="shared" si="105"/>
        <v>0</v>
      </c>
      <c r="AB53" s="13">
        <f t="shared" si="106"/>
        <v>0</v>
      </c>
      <c r="AC53" s="13">
        <f t="shared" si="107"/>
        <v>0</v>
      </c>
      <c r="AD53" s="13">
        <f t="shared" si="108"/>
        <v>0</v>
      </c>
      <c r="AE53" s="13">
        <f t="shared" si="109"/>
        <v>0</v>
      </c>
      <c r="AF53" s="13">
        <f t="shared" si="110"/>
        <v>0</v>
      </c>
      <c r="AG53" s="53">
        <v>15</v>
      </c>
      <c r="AH53" s="53"/>
      <c r="AI53" s="13">
        <v>0</v>
      </c>
      <c r="AJ53" s="13"/>
      <c r="AK53" s="53">
        <f t="shared" si="111"/>
        <v>15</v>
      </c>
      <c r="AL53" s="53">
        <f t="shared" si="111"/>
        <v>0</v>
      </c>
    </row>
    <row r="54" spans="1:38" s="2" customFormat="1">
      <c r="A54" s="52">
        <v>31</v>
      </c>
      <c r="B54" s="51" t="s">
        <v>89</v>
      </c>
      <c r="C54" s="51" t="s">
        <v>90</v>
      </c>
      <c r="D54" s="13">
        <v>285936</v>
      </c>
      <c r="E54" s="13">
        <v>50</v>
      </c>
      <c r="F54" s="13"/>
      <c r="G54" s="13"/>
      <c r="H54" s="13"/>
      <c r="I54" s="13"/>
      <c r="J54" s="13"/>
      <c r="K54" s="13"/>
      <c r="L54" s="13">
        <v>353</v>
      </c>
      <c r="M54" s="13"/>
      <c r="N54" s="13"/>
      <c r="O54" s="13"/>
      <c r="P54" s="13"/>
      <c r="Q54" s="13"/>
      <c r="R54" s="13"/>
      <c r="S54" s="13">
        <v>220</v>
      </c>
      <c r="T54" s="13"/>
      <c r="U54" s="13"/>
      <c r="V54" s="13"/>
      <c r="W54" s="13"/>
      <c r="X54" s="13"/>
      <c r="Y54" s="13"/>
      <c r="Z54" s="13">
        <f t="shared" si="104"/>
        <v>623</v>
      </c>
      <c r="AA54" s="13">
        <f t="shared" si="105"/>
        <v>0</v>
      </c>
      <c r="AB54" s="13">
        <f t="shared" si="106"/>
        <v>0</v>
      </c>
      <c r="AC54" s="13">
        <f t="shared" si="107"/>
        <v>0</v>
      </c>
      <c r="AD54" s="13">
        <f t="shared" si="108"/>
        <v>0</v>
      </c>
      <c r="AE54" s="13">
        <f t="shared" si="109"/>
        <v>0</v>
      </c>
      <c r="AF54" s="13">
        <f t="shared" si="110"/>
        <v>0</v>
      </c>
      <c r="AG54" s="53">
        <v>10</v>
      </c>
      <c r="AH54" s="53"/>
      <c r="AI54" s="13">
        <v>0</v>
      </c>
      <c r="AJ54" s="13"/>
      <c r="AK54" s="53">
        <f t="shared" si="111"/>
        <v>10</v>
      </c>
      <c r="AL54" s="53">
        <f t="shared" si="111"/>
        <v>0</v>
      </c>
    </row>
    <row r="55" spans="1:38" s="2" customFormat="1">
      <c r="A55" s="52">
        <v>32</v>
      </c>
      <c r="B55" s="51" t="s">
        <v>91</v>
      </c>
      <c r="C55" s="51" t="s">
        <v>92</v>
      </c>
      <c r="D55" s="13">
        <v>315266</v>
      </c>
      <c r="E55" s="13">
        <v>300</v>
      </c>
      <c r="F55" s="13"/>
      <c r="G55" s="13"/>
      <c r="H55" s="13"/>
      <c r="I55" s="13"/>
      <c r="J55" s="13"/>
      <c r="K55" s="13"/>
      <c r="L55" s="13">
        <v>294</v>
      </c>
      <c r="M55" s="13"/>
      <c r="N55" s="13"/>
      <c r="O55" s="13"/>
      <c r="P55" s="13"/>
      <c r="Q55" s="13"/>
      <c r="R55" s="13"/>
      <c r="S55" s="13">
        <v>172</v>
      </c>
      <c r="T55" s="13"/>
      <c r="U55" s="13"/>
      <c r="V55" s="13"/>
      <c r="W55" s="13"/>
      <c r="X55" s="13"/>
      <c r="Y55" s="13"/>
      <c r="Z55" s="13">
        <f t="shared" si="104"/>
        <v>766</v>
      </c>
      <c r="AA55" s="13">
        <f t="shared" si="105"/>
        <v>0</v>
      </c>
      <c r="AB55" s="13">
        <f t="shared" si="106"/>
        <v>0</v>
      </c>
      <c r="AC55" s="13">
        <f t="shared" si="107"/>
        <v>0</v>
      </c>
      <c r="AD55" s="13">
        <f t="shared" si="108"/>
        <v>0</v>
      </c>
      <c r="AE55" s="13">
        <f t="shared" si="109"/>
        <v>0</v>
      </c>
      <c r="AF55" s="13">
        <f t="shared" si="110"/>
        <v>0</v>
      </c>
      <c r="AG55" s="53">
        <v>11</v>
      </c>
      <c r="AH55" s="53"/>
      <c r="AI55" s="13">
        <v>0</v>
      </c>
      <c r="AJ55" s="13"/>
      <c r="AK55" s="53">
        <f t="shared" si="111"/>
        <v>11</v>
      </c>
      <c r="AL55" s="53">
        <f t="shared" si="111"/>
        <v>0</v>
      </c>
    </row>
    <row r="56" spans="1:38" s="31" customFormat="1">
      <c r="A56" s="48"/>
      <c r="B56" s="56" t="s">
        <v>93</v>
      </c>
      <c r="C56" s="57"/>
      <c r="D56" s="42">
        <f>+SUBTOTAL(9,D57,D62,D66:D67,D70,D75,D78,D81)</f>
        <v>4205016</v>
      </c>
      <c r="E56" s="42">
        <f t="shared" ref="E56:AK56" si="112">+SUBTOTAL(9,E57,E62,E66:E67,E70,E75,E78,E81)</f>
        <v>1950</v>
      </c>
      <c r="F56" s="42">
        <f t="shared" si="112"/>
        <v>0</v>
      </c>
      <c r="G56" s="42">
        <f t="shared" si="112"/>
        <v>0</v>
      </c>
      <c r="H56" s="42">
        <f t="shared" si="112"/>
        <v>0</v>
      </c>
      <c r="I56" s="42">
        <f t="shared" si="112"/>
        <v>0</v>
      </c>
      <c r="J56" s="42">
        <f t="shared" si="112"/>
        <v>0</v>
      </c>
      <c r="K56" s="42">
        <f t="shared" si="112"/>
        <v>0</v>
      </c>
      <c r="L56" s="42">
        <f t="shared" si="112"/>
        <v>2010</v>
      </c>
      <c r="M56" s="42">
        <f t="shared" si="112"/>
        <v>0</v>
      </c>
      <c r="N56" s="42">
        <f t="shared" si="112"/>
        <v>0</v>
      </c>
      <c r="O56" s="42">
        <f t="shared" si="112"/>
        <v>0</v>
      </c>
      <c r="P56" s="42">
        <f t="shared" si="112"/>
        <v>0</v>
      </c>
      <c r="Q56" s="42">
        <f t="shared" si="112"/>
        <v>0</v>
      </c>
      <c r="R56" s="42">
        <f t="shared" si="112"/>
        <v>0</v>
      </c>
      <c r="S56" s="42">
        <f t="shared" si="112"/>
        <v>4040</v>
      </c>
      <c r="T56" s="42">
        <f t="shared" si="112"/>
        <v>0</v>
      </c>
      <c r="U56" s="42">
        <f t="shared" si="112"/>
        <v>0</v>
      </c>
      <c r="V56" s="42">
        <f t="shared" si="112"/>
        <v>0</v>
      </c>
      <c r="W56" s="42">
        <f t="shared" si="112"/>
        <v>0</v>
      </c>
      <c r="X56" s="42">
        <f t="shared" si="112"/>
        <v>0</v>
      </c>
      <c r="Y56" s="42">
        <f t="shared" si="112"/>
        <v>0</v>
      </c>
      <c r="Z56" s="42">
        <f t="shared" si="112"/>
        <v>8000</v>
      </c>
      <c r="AA56" s="42">
        <f t="shared" si="112"/>
        <v>0</v>
      </c>
      <c r="AB56" s="42">
        <f t="shared" si="112"/>
        <v>0</v>
      </c>
      <c r="AC56" s="42">
        <f t="shared" si="112"/>
        <v>0</v>
      </c>
      <c r="AD56" s="42">
        <f t="shared" si="112"/>
        <v>0</v>
      </c>
      <c r="AE56" s="42">
        <f t="shared" si="112"/>
        <v>0</v>
      </c>
      <c r="AF56" s="42">
        <f t="shared" si="112"/>
        <v>0</v>
      </c>
      <c r="AG56" s="42">
        <f t="shared" si="112"/>
        <v>47</v>
      </c>
      <c r="AH56" s="42">
        <f t="shared" si="112"/>
        <v>0</v>
      </c>
      <c r="AI56" s="42">
        <f t="shared" si="112"/>
        <v>9</v>
      </c>
      <c r="AJ56" s="42">
        <f t="shared" si="112"/>
        <v>0</v>
      </c>
      <c r="AK56" s="42">
        <f t="shared" si="112"/>
        <v>56</v>
      </c>
      <c r="AL56" s="42">
        <f t="shared" ref="AL56" si="113">+SUBTOTAL(9,AL57,AL62,AL66:AL67,AL70,AL75,AL78,AL81)</f>
        <v>0</v>
      </c>
    </row>
    <row r="57" spans="1:38" s="2" customFormat="1">
      <c r="A57" s="52">
        <v>33</v>
      </c>
      <c r="B57" s="51" t="s">
        <v>201</v>
      </c>
      <c r="C57" s="51" t="s">
        <v>19</v>
      </c>
      <c r="D57" s="13">
        <f>SUM(D58:D61)</f>
        <v>1079220</v>
      </c>
      <c r="E57" s="13">
        <f t="shared" ref="E57:AG57" si="114">SUM(E58:E61)</f>
        <v>230</v>
      </c>
      <c r="F57" s="13">
        <f t="shared" si="114"/>
        <v>0</v>
      </c>
      <c r="G57" s="13">
        <f t="shared" si="114"/>
        <v>0</v>
      </c>
      <c r="H57" s="13">
        <f t="shared" si="114"/>
        <v>0</v>
      </c>
      <c r="I57" s="13">
        <f t="shared" si="114"/>
        <v>0</v>
      </c>
      <c r="J57" s="13">
        <f t="shared" si="114"/>
        <v>0</v>
      </c>
      <c r="K57" s="13">
        <f t="shared" si="114"/>
        <v>0</v>
      </c>
      <c r="L57" s="13">
        <f t="shared" si="114"/>
        <v>230</v>
      </c>
      <c r="M57" s="13">
        <f t="shared" si="114"/>
        <v>0</v>
      </c>
      <c r="N57" s="13">
        <f t="shared" si="114"/>
        <v>0</v>
      </c>
      <c r="O57" s="13">
        <f t="shared" si="114"/>
        <v>0</v>
      </c>
      <c r="P57" s="13">
        <f t="shared" si="114"/>
        <v>0</v>
      </c>
      <c r="Q57" s="13">
        <f t="shared" si="114"/>
        <v>0</v>
      </c>
      <c r="R57" s="13">
        <f t="shared" si="114"/>
        <v>0</v>
      </c>
      <c r="S57" s="13">
        <f t="shared" si="114"/>
        <v>460</v>
      </c>
      <c r="T57" s="13">
        <f t="shared" si="114"/>
        <v>0</v>
      </c>
      <c r="U57" s="13">
        <f t="shared" si="114"/>
        <v>0</v>
      </c>
      <c r="V57" s="13">
        <f t="shared" si="114"/>
        <v>0</v>
      </c>
      <c r="W57" s="13">
        <f t="shared" si="114"/>
        <v>0</v>
      </c>
      <c r="X57" s="13">
        <f t="shared" si="114"/>
        <v>0</v>
      </c>
      <c r="Y57" s="13">
        <f t="shared" si="114"/>
        <v>0</v>
      </c>
      <c r="Z57" s="13">
        <f t="shared" ref="Z57:Z61" si="115">+E57+L57+S57</f>
        <v>920</v>
      </c>
      <c r="AA57" s="13">
        <f t="shared" ref="AA57:AA61" si="116">+F57+M57+T57</f>
        <v>0</v>
      </c>
      <c r="AB57" s="13">
        <f t="shared" ref="AB57:AB61" si="117">+G57+N57+U57</f>
        <v>0</v>
      </c>
      <c r="AC57" s="13">
        <f t="shared" ref="AC57:AC61" si="118">+H57+O57+V57</f>
        <v>0</v>
      </c>
      <c r="AD57" s="13">
        <f t="shared" ref="AD57:AD61" si="119">+I57+P57+W57</f>
        <v>0</v>
      </c>
      <c r="AE57" s="13">
        <f t="shared" ref="AE57:AE61" si="120">+J57+Q57+X57</f>
        <v>0</v>
      </c>
      <c r="AF57" s="13">
        <f t="shared" ref="AF57:AF61" si="121">+K57+R57+Y57</f>
        <v>0</v>
      </c>
      <c r="AG57" s="13">
        <f t="shared" si="114"/>
        <v>16</v>
      </c>
      <c r="AH57" s="13">
        <f t="shared" ref="AH57" si="122">SUM(AH58:AH61)</f>
        <v>0</v>
      </c>
      <c r="AI57" s="13">
        <f t="shared" ref="AI57" si="123">SUM(AI58:AI61)</f>
        <v>4</v>
      </c>
      <c r="AJ57" s="13">
        <f t="shared" ref="AJ57" si="124">SUM(AJ58:AJ61)</f>
        <v>0</v>
      </c>
      <c r="AK57" s="13">
        <f t="shared" ref="AK57:AL57" si="125">SUM(AK58:AK61)</f>
        <v>20</v>
      </c>
      <c r="AL57" s="13">
        <f t="shared" si="125"/>
        <v>0</v>
      </c>
    </row>
    <row r="58" spans="1:38">
      <c r="A58" s="47"/>
      <c r="B58" s="44"/>
      <c r="C58" s="44" t="s">
        <v>95</v>
      </c>
      <c r="D58" s="45">
        <v>1079220</v>
      </c>
      <c r="E58" s="45">
        <v>70</v>
      </c>
      <c r="F58" s="45"/>
      <c r="G58" s="45"/>
      <c r="H58" s="45"/>
      <c r="I58" s="45"/>
      <c r="J58" s="45"/>
      <c r="K58" s="45"/>
      <c r="L58" s="45">
        <v>40</v>
      </c>
      <c r="M58" s="45"/>
      <c r="N58" s="45"/>
      <c r="O58" s="45"/>
      <c r="P58" s="45"/>
      <c r="Q58" s="45"/>
      <c r="R58" s="45"/>
      <c r="S58" s="45">
        <v>40</v>
      </c>
      <c r="T58" s="45"/>
      <c r="U58" s="45"/>
      <c r="V58" s="45"/>
      <c r="W58" s="45"/>
      <c r="X58" s="45"/>
      <c r="Y58" s="45"/>
      <c r="Z58" s="7">
        <f t="shared" si="115"/>
        <v>150</v>
      </c>
      <c r="AA58" s="7">
        <f t="shared" si="116"/>
        <v>0</v>
      </c>
      <c r="AB58" s="7">
        <f t="shared" si="117"/>
        <v>0</v>
      </c>
      <c r="AC58" s="7">
        <f t="shared" si="118"/>
        <v>0</v>
      </c>
      <c r="AD58" s="7">
        <f t="shared" si="119"/>
        <v>0</v>
      </c>
      <c r="AE58" s="7">
        <f t="shared" si="120"/>
        <v>0</v>
      </c>
      <c r="AF58" s="7">
        <f t="shared" si="121"/>
        <v>0</v>
      </c>
      <c r="AG58" s="46">
        <v>9</v>
      </c>
      <c r="AH58" s="46"/>
      <c r="AI58" s="46">
        <v>0</v>
      </c>
      <c r="AJ58" s="46"/>
      <c r="AK58" s="46">
        <f>+AG58+AI58</f>
        <v>9</v>
      </c>
      <c r="AL58" s="46">
        <f>+AH58+AJ58</f>
        <v>0</v>
      </c>
    </row>
    <row r="59" spans="1:38">
      <c r="A59" s="47"/>
      <c r="B59" s="44"/>
      <c r="C59" s="44" t="s">
        <v>96</v>
      </c>
      <c r="D59" s="45">
        <v>0</v>
      </c>
      <c r="E59" s="45">
        <v>30</v>
      </c>
      <c r="F59" s="45"/>
      <c r="G59" s="45"/>
      <c r="H59" s="45"/>
      <c r="I59" s="45"/>
      <c r="J59" s="45"/>
      <c r="K59" s="45"/>
      <c r="L59" s="45">
        <v>20</v>
      </c>
      <c r="M59" s="45"/>
      <c r="N59" s="45"/>
      <c r="O59" s="45"/>
      <c r="P59" s="45"/>
      <c r="Q59" s="45"/>
      <c r="R59" s="45"/>
      <c r="S59" s="45">
        <v>40</v>
      </c>
      <c r="T59" s="45"/>
      <c r="U59" s="45"/>
      <c r="V59" s="45"/>
      <c r="W59" s="45"/>
      <c r="X59" s="45"/>
      <c r="Y59" s="45"/>
      <c r="Z59" s="7">
        <f t="shared" si="115"/>
        <v>90</v>
      </c>
      <c r="AA59" s="7">
        <f t="shared" si="116"/>
        <v>0</v>
      </c>
      <c r="AB59" s="7">
        <f t="shared" si="117"/>
        <v>0</v>
      </c>
      <c r="AC59" s="7">
        <f t="shared" si="118"/>
        <v>0</v>
      </c>
      <c r="AD59" s="7">
        <f t="shared" si="119"/>
        <v>0</v>
      </c>
      <c r="AE59" s="7">
        <f t="shared" si="120"/>
        <v>0</v>
      </c>
      <c r="AF59" s="7">
        <f t="shared" si="121"/>
        <v>0</v>
      </c>
      <c r="AG59" s="46">
        <v>2</v>
      </c>
      <c r="AH59" s="46"/>
      <c r="AI59" s="46">
        <v>0</v>
      </c>
      <c r="AJ59" s="46"/>
      <c r="AK59" s="46">
        <f t="shared" ref="AK59:AL61" si="126">+AG59+AI59</f>
        <v>2</v>
      </c>
      <c r="AL59" s="46">
        <f t="shared" si="126"/>
        <v>0</v>
      </c>
    </row>
    <row r="60" spans="1:38">
      <c r="A60" s="47"/>
      <c r="B60" s="44"/>
      <c r="C60" s="44" t="s">
        <v>97</v>
      </c>
      <c r="D60" s="45">
        <v>0</v>
      </c>
      <c r="E60" s="45">
        <v>70</v>
      </c>
      <c r="F60" s="45"/>
      <c r="G60" s="45"/>
      <c r="H60" s="45"/>
      <c r="I60" s="45"/>
      <c r="J60" s="45"/>
      <c r="K60" s="45"/>
      <c r="L60" s="45">
        <v>80</v>
      </c>
      <c r="M60" s="45"/>
      <c r="N60" s="45"/>
      <c r="O60" s="45"/>
      <c r="P60" s="45"/>
      <c r="Q60" s="45"/>
      <c r="R60" s="45"/>
      <c r="S60" s="45">
        <v>250</v>
      </c>
      <c r="T60" s="45"/>
      <c r="U60" s="45"/>
      <c r="V60" s="45"/>
      <c r="W60" s="45"/>
      <c r="X60" s="45"/>
      <c r="Y60" s="45"/>
      <c r="Z60" s="7">
        <f t="shared" si="115"/>
        <v>400</v>
      </c>
      <c r="AA60" s="7">
        <f t="shared" si="116"/>
        <v>0</v>
      </c>
      <c r="AB60" s="7">
        <f t="shared" si="117"/>
        <v>0</v>
      </c>
      <c r="AC60" s="7">
        <f t="shared" si="118"/>
        <v>0</v>
      </c>
      <c r="AD60" s="7">
        <f t="shared" si="119"/>
        <v>0</v>
      </c>
      <c r="AE60" s="7">
        <f t="shared" si="120"/>
        <v>0</v>
      </c>
      <c r="AF60" s="7">
        <f t="shared" si="121"/>
        <v>0</v>
      </c>
      <c r="AG60" s="46">
        <v>3</v>
      </c>
      <c r="AH60" s="46"/>
      <c r="AI60" s="46">
        <v>2</v>
      </c>
      <c r="AJ60" s="46"/>
      <c r="AK60" s="46">
        <f t="shared" si="126"/>
        <v>5</v>
      </c>
      <c r="AL60" s="46">
        <f t="shared" si="126"/>
        <v>0</v>
      </c>
    </row>
    <row r="61" spans="1:38">
      <c r="A61" s="47"/>
      <c r="B61" s="44"/>
      <c r="C61" s="44" t="s">
        <v>98</v>
      </c>
      <c r="D61" s="45">
        <v>0</v>
      </c>
      <c r="E61" s="45">
        <v>60</v>
      </c>
      <c r="F61" s="45"/>
      <c r="G61" s="45"/>
      <c r="H61" s="45"/>
      <c r="I61" s="45"/>
      <c r="J61" s="45"/>
      <c r="K61" s="45"/>
      <c r="L61" s="45">
        <v>90</v>
      </c>
      <c r="M61" s="45"/>
      <c r="N61" s="45"/>
      <c r="O61" s="45"/>
      <c r="P61" s="45"/>
      <c r="Q61" s="45"/>
      <c r="R61" s="45"/>
      <c r="S61" s="45">
        <v>130</v>
      </c>
      <c r="T61" s="45"/>
      <c r="U61" s="45"/>
      <c r="V61" s="45"/>
      <c r="W61" s="45"/>
      <c r="X61" s="45"/>
      <c r="Y61" s="45"/>
      <c r="Z61" s="7">
        <f t="shared" si="115"/>
        <v>280</v>
      </c>
      <c r="AA61" s="7">
        <f t="shared" si="116"/>
        <v>0</v>
      </c>
      <c r="AB61" s="7">
        <f t="shared" si="117"/>
        <v>0</v>
      </c>
      <c r="AC61" s="7">
        <f t="shared" si="118"/>
        <v>0</v>
      </c>
      <c r="AD61" s="7">
        <f t="shared" si="119"/>
        <v>0</v>
      </c>
      <c r="AE61" s="7">
        <f t="shared" si="120"/>
        <v>0</v>
      </c>
      <c r="AF61" s="7">
        <f t="shared" si="121"/>
        <v>0</v>
      </c>
      <c r="AG61" s="46">
        <v>2</v>
      </c>
      <c r="AH61" s="46"/>
      <c r="AI61" s="46">
        <v>2</v>
      </c>
      <c r="AJ61" s="46"/>
      <c r="AK61" s="46">
        <f t="shared" si="126"/>
        <v>4</v>
      </c>
      <c r="AL61" s="46">
        <f t="shared" si="126"/>
        <v>0</v>
      </c>
    </row>
    <row r="62" spans="1:38" s="2" customFormat="1">
      <c r="A62" s="52">
        <v>34</v>
      </c>
      <c r="B62" s="51" t="s">
        <v>202</v>
      </c>
      <c r="C62" s="51" t="s">
        <v>19</v>
      </c>
      <c r="D62" s="13">
        <f>SUM(D63:D65)</f>
        <v>737430</v>
      </c>
      <c r="E62" s="13">
        <f t="shared" ref="E62:AG62" si="127">SUM(E63:E65)</f>
        <v>380</v>
      </c>
      <c r="F62" s="13">
        <f t="shared" si="127"/>
        <v>0</v>
      </c>
      <c r="G62" s="13">
        <f t="shared" si="127"/>
        <v>0</v>
      </c>
      <c r="H62" s="13">
        <f t="shared" si="127"/>
        <v>0</v>
      </c>
      <c r="I62" s="13">
        <f t="shared" si="127"/>
        <v>0</v>
      </c>
      <c r="J62" s="13">
        <f t="shared" si="127"/>
        <v>0</v>
      </c>
      <c r="K62" s="13">
        <f t="shared" si="127"/>
        <v>0</v>
      </c>
      <c r="L62" s="13">
        <f t="shared" si="127"/>
        <v>300</v>
      </c>
      <c r="M62" s="13">
        <f t="shared" si="127"/>
        <v>0</v>
      </c>
      <c r="N62" s="13">
        <f t="shared" si="127"/>
        <v>0</v>
      </c>
      <c r="O62" s="13">
        <f t="shared" si="127"/>
        <v>0</v>
      </c>
      <c r="P62" s="13">
        <f t="shared" si="127"/>
        <v>0</v>
      </c>
      <c r="Q62" s="13">
        <f t="shared" si="127"/>
        <v>0</v>
      </c>
      <c r="R62" s="13">
        <f t="shared" si="127"/>
        <v>0</v>
      </c>
      <c r="S62" s="13">
        <f t="shared" si="127"/>
        <v>950</v>
      </c>
      <c r="T62" s="13">
        <f t="shared" si="127"/>
        <v>0</v>
      </c>
      <c r="U62" s="13">
        <f t="shared" si="127"/>
        <v>0</v>
      </c>
      <c r="V62" s="13">
        <f t="shared" si="127"/>
        <v>0</v>
      </c>
      <c r="W62" s="13">
        <f t="shared" si="127"/>
        <v>0</v>
      </c>
      <c r="X62" s="13">
        <f t="shared" si="127"/>
        <v>0</v>
      </c>
      <c r="Y62" s="13">
        <f t="shared" si="127"/>
        <v>0</v>
      </c>
      <c r="Z62" s="13">
        <f t="shared" ref="Z62:Z65" si="128">+E62+L62+S62</f>
        <v>1630</v>
      </c>
      <c r="AA62" s="13">
        <f t="shared" ref="AA62:AA65" si="129">+F62+M62+T62</f>
        <v>0</v>
      </c>
      <c r="AB62" s="13">
        <f t="shared" ref="AB62:AB65" si="130">+G62+N62+U62</f>
        <v>0</v>
      </c>
      <c r="AC62" s="13">
        <f t="shared" ref="AC62:AC65" si="131">+H62+O62+V62</f>
        <v>0</v>
      </c>
      <c r="AD62" s="13">
        <f t="shared" ref="AD62:AD65" si="132">+I62+P62+W62</f>
        <v>0</v>
      </c>
      <c r="AE62" s="13">
        <f t="shared" ref="AE62:AE65" si="133">+J62+Q62+X62</f>
        <v>0</v>
      </c>
      <c r="AF62" s="13">
        <f t="shared" ref="AF62:AF65" si="134">+K62+R62+Y62</f>
        <v>0</v>
      </c>
      <c r="AG62" s="13">
        <f t="shared" si="127"/>
        <v>4</v>
      </c>
      <c r="AH62" s="13">
        <f t="shared" ref="AH62" si="135">SUM(AH63:AH65)</f>
        <v>0</v>
      </c>
      <c r="AI62" s="13">
        <f t="shared" ref="AI62" si="136">SUM(AI63:AI65)</f>
        <v>1</v>
      </c>
      <c r="AJ62" s="13">
        <f t="shared" ref="AJ62" si="137">SUM(AJ63:AJ65)</f>
        <v>0</v>
      </c>
      <c r="AK62" s="13">
        <f t="shared" ref="AK62:AL62" si="138">SUM(AK63:AK65)</f>
        <v>5</v>
      </c>
      <c r="AL62" s="13">
        <f t="shared" si="138"/>
        <v>0</v>
      </c>
    </row>
    <row r="63" spans="1:38">
      <c r="A63" s="47"/>
      <c r="B63" s="44"/>
      <c r="C63" s="44" t="s">
        <v>100</v>
      </c>
      <c r="D63" s="45">
        <v>737430</v>
      </c>
      <c r="E63" s="45">
        <v>270</v>
      </c>
      <c r="F63" s="45"/>
      <c r="G63" s="45"/>
      <c r="H63" s="45"/>
      <c r="I63" s="45"/>
      <c r="J63" s="45"/>
      <c r="K63" s="45"/>
      <c r="L63" s="45">
        <v>150</v>
      </c>
      <c r="M63" s="45"/>
      <c r="N63" s="45"/>
      <c r="O63" s="45"/>
      <c r="P63" s="45"/>
      <c r="Q63" s="45"/>
      <c r="R63" s="45"/>
      <c r="S63" s="45">
        <v>700</v>
      </c>
      <c r="T63" s="45"/>
      <c r="U63" s="45"/>
      <c r="V63" s="45"/>
      <c r="W63" s="45"/>
      <c r="X63" s="45"/>
      <c r="Y63" s="45"/>
      <c r="Z63" s="7">
        <f t="shared" si="128"/>
        <v>1120</v>
      </c>
      <c r="AA63" s="7">
        <f t="shared" si="129"/>
        <v>0</v>
      </c>
      <c r="AB63" s="7">
        <f t="shared" si="130"/>
        <v>0</v>
      </c>
      <c r="AC63" s="7">
        <f t="shared" si="131"/>
        <v>0</v>
      </c>
      <c r="AD63" s="7">
        <f t="shared" si="132"/>
        <v>0</v>
      </c>
      <c r="AE63" s="7">
        <f t="shared" si="133"/>
        <v>0</v>
      </c>
      <c r="AF63" s="7">
        <f t="shared" si="134"/>
        <v>0</v>
      </c>
      <c r="AG63" s="46">
        <v>2</v>
      </c>
      <c r="AH63" s="46"/>
      <c r="AI63" s="46">
        <v>1</v>
      </c>
      <c r="AJ63" s="46"/>
      <c r="AK63" s="46">
        <f t="shared" ref="AK63:AL65" si="139">+AG63+AI63</f>
        <v>3</v>
      </c>
      <c r="AL63" s="46">
        <f t="shared" si="139"/>
        <v>0</v>
      </c>
    </row>
    <row r="64" spans="1:38">
      <c r="A64" s="47"/>
      <c r="B64" s="44"/>
      <c r="C64" s="44" t="s">
        <v>101</v>
      </c>
      <c r="D64" s="45">
        <v>0</v>
      </c>
      <c r="E64" s="45">
        <v>50</v>
      </c>
      <c r="F64" s="45"/>
      <c r="G64" s="45"/>
      <c r="H64" s="45"/>
      <c r="I64" s="45"/>
      <c r="J64" s="45"/>
      <c r="K64" s="45"/>
      <c r="L64" s="45">
        <v>50</v>
      </c>
      <c r="M64" s="45"/>
      <c r="N64" s="45"/>
      <c r="O64" s="45"/>
      <c r="P64" s="45"/>
      <c r="Q64" s="45"/>
      <c r="R64" s="45"/>
      <c r="S64" s="45">
        <v>150</v>
      </c>
      <c r="T64" s="45"/>
      <c r="U64" s="45"/>
      <c r="V64" s="45"/>
      <c r="W64" s="45"/>
      <c r="X64" s="45"/>
      <c r="Y64" s="45"/>
      <c r="Z64" s="7">
        <f t="shared" si="128"/>
        <v>250</v>
      </c>
      <c r="AA64" s="7">
        <f t="shared" si="129"/>
        <v>0</v>
      </c>
      <c r="AB64" s="7">
        <f t="shared" si="130"/>
        <v>0</v>
      </c>
      <c r="AC64" s="7">
        <f t="shared" si="131"/>
        <v>0</v>
      </c>
      <c r="AD64" s="7">
        <f t="shared" si="132"/>
        <v>0</v>
      </c>
      <c r="AE64" s="7">
        <f t="shared" si="133"/>
        <v>0</v>
      </c>
      <c r="AF64" s="7">
        <f t="shared" si="134"/>
        <v>0</v>
      </c>
      <c r="AG64" s="46">
        <v>1</v>
      </c>
      <c r="AH64" s="46"/>
      <c r="AI64" s="46">
        <v>0</v>
      </c>
      <c r="AJ64" s="46"/>
      <c r="AK64" s="46">
        <f t="shared" si="139"/>
        <v>1</v>
      </c>
      <c r="AL64" s="46">
        <f t="shared" si="139"/>
        <v>0</v>
      </c>
    </row>
    <row r="65" spans="1:38">
      <c r="A65" s="47"/>
      <c r="B65" s="44"/>
      <c r="C65" s="44" t="s">
        <v>102</v>
      </c>
      <c r="D65" s="45">
        <v>0</v>
      </c>
      <c r="E65" s="45">
        <v>60</v>
      </c>
      <c r="F65" s="45"/>
      <c r="G65" s="45"/>
      <c r="H65" s="45"/>
      <c r="I65" s="45"/>
      <c r="J65" s="45"/>
      <c r="K65" s="45"/>
      <c r="L65" s="45">
        <v>100</v>
      </c>
      <c r="M65" s="45"/>
      <c r="N65" s="45"/>
      <c r="O65" s="45"/>
      <c r="P65" s="45"/>
      <c r="Q65" s="45"/>
      <c r="R65" s="45"/>
      <c r="S65" s="45">
        <v>100</v>
      </c>
      <c r="T65" s="45"/>
      <c r="U65" s="45"/>
      <c r="V65" s="45"/>
      <c r="W65" s="45"/>
      <c r="X65" s="45"/>
      <c r="Y65" s="45"/>
      <c r="Z65" s="7">
        <f t="shared" si="128"/>
        <v>260</v>
      </c>
      <c r="AA65" s="7">
        <f t="shared" si="129"/>
        <v>0</v>
      </c>
      <c r="AB65" s="7">
        <f t="shared" si="130"/>
        <v>0</v>
      </c>
      <c r="AC65" s="7">
        <f t="shared" si="131"/>
        <v>0</v>
      </c>
      <c r="AD65" s="7">
        <f t="shared" si="132"/>
        <v>0</v>
      </c>
      <c r="AE65" s="7">
        <f t="shared" si="133"/>
        <v>0</v>
      </c>
      <c r="AF65" s="7">
        <f t="shared" si="134"/>
        <v>0</v>
      </c>
      <c r="AG65" s="46">
        <v>1</v>
      </c>
      <c r="AH65" s="46"/>
      <c r="AI65" s="46">
        <v>0</v>
      </c>
      <c r="AJ65" s="46"/>
      <c r="AK65" s="46">
        <f t="shared" si="139"/>
        <v>1</v>
      </c>
      <c r="AL65" s="46">
        <f t="shared" si="139"/>
        <v>0</v>
      </c>
    </row>
    <row r="66" spans="1:38" s="2" customFormat="1">
      <c r="A66" s="52">
        <v>35</v>
      </c>
      <c r="B66" s="51" t="s">
        <v>103</v>
      </c>
      <c r="C66" s="51" t="s">
        <v>104</v>
      </c>
      <c r="D66" s="13">
        <v>189150</v>
      </c>
      <c r="E66" s="13">
        <v>70</v>
      </c>
      <c r="F66" s="13"/>
      <c r="G66" s="13"/>
      <c r="H66" s="13"/>
      <c r="I66" s="13"/>
      <c r="J66" s="13"/>
      <c r="K66" s="13"/>
      <c r="L66" s="13">
        <v>40</v>
      </c>
      <c r="M66" s="13"/>
      <c r="N66" s="13"/>
      <c r="O66" s="13"/>
      <c r="P66" s="13"/>
      <c r="Q66" s="13"/>
      <c r="R66" s="13"/>
      <c r="S66" s="13">
        <v>300</v>
      </c>
      <c r="T66" s="13"/>
      <c r="U66" s="13"/>
      <c r="V66" s="13"/>
      <c r="W66" s="13"/>
      <c r="X66" s="13"/>
      <c r="Y66" s="13"/>
      <c r="Z66" s="13">
        <f t="shared" ref="Z66" si="140">+E66+L66+S66</f>
        <v>410</v>
      </c>
      <c r="AA66" s="13">
        <f t="shared" ref="AA66" si="141">+F66+M66+T66</f>
        <v>0</v>
      </c>
      <c r="AB66" s="13">
        <f t="shared" ref="AB66" si="142">+G66+N66+U66</f>
        <v>0</v>
      </c>
      <c r="AC66" s="13">
        <f t="shared" ref="AC66" si="143">+H66+O66+V66</f>
        <v>0</v>
      </c>
      <c r="AD66" s="13">
        <f t="shared" ref="AD66" si="144">+I66+P66+W66</f>
        <v>0</v>
      </c>
      <c r="AE66" s="13">
        <f t="shared" ref="AE66" si="145">+J66+Q66+X66</f>
        <v>0</v>
      </c>
      <c r="AF66" s="13">
        <f t="shared" ref="AF66" si="146">+K66+R66+Y66</f>
        <v>0</v>
      </c>
      <c r="AG66" s="53">
        <v>2</v>
      </c>
      <c r="AH66" s="53"/>
      <c r="AI66" s="53">
        <v>0</v>
      </c>
      <c r="AJ66" s="53"/>
      <c r="AK66" s="53">
        <f>+AG66+AI66</f>
        <v>2</v>
      </c>
      <c r="AL66" s="53">
        <f>+AH66+AJ66</f>
        <v>0</v>
      </c>
    </row>
    <row r="67" spans="1:38" s="2" customFormat="1">
      <c r="A67" s="52">
        <v>36</v>
      </c>
      <c r="B67" s="51" t="s">
        <v>203</v>
      </c>
      <c r="C67" s="51" t="s">
        <v>19</v>
      </c>
      <c r="D67" s="13">
        <f>SUM(D68:D69)</f>
        <v>263146</v>
      </c>
      <c r="E67" s="13">
        <f t="shared" ref="E67:AG67" si="147">SUM(E68:E69)</f>
        <v>120</v>
      </c>
      <c r="F67" s="13">
        <f t="shared" si="147"/>
        <v>0</v>
      </c>
      <c r="G67" s="13">
        <f t="shared" si="147"/>
        <v>0</v>
      </c>
      <c r="H67" s="13">
        <f t="shared" si="147"/>
        <v>0</v>
      </c>
      <c r="I67" s="13">
        <f t="shared" si="147"/>
        <v>0</v>
      </c>
      <c r="J67" s="13">
        <f t="shared" si="147"/>
        <v>0</v>
      </c>
      <c r="K67" s="13">
        <f t="shared" si="147"/>
        <v>0</v>
      </c>
      <c r="L67" s="13">
        <f t="shared" si="147"/>
        <v>90</v>
      </c>
      <c r="M67" s="13">
        <f t="shared" si="147"/>
        <v>0</v>
      </c>
      <c r="N67" s="13">
        <f t="shared" si="147"/>
        <v>0</v>
      </c>
      <c r="O67" s="13">
        <f t="shared" si="147"/>
        <v>0</v>
      </c>
      <c r="P67" s="13">
        <f t="shared" si="147"/>
        <v>0</v>
      </c>
      <c r="Q67" s="13">
        <f t="shared" si="147"/>
        <v>0</v>
      </c>
      <c r="R67" s="13">
        <f t="shared" si="147"/>
        <v>0</v>
      </c>
      <c r="S67" s="13">
        <f t="shared" si="147"/>
        <v>380</v>
      </c>
      <c r="T67" s="13">
        <f t="shared" si="147"/>
        <v>0</v>
      </c>
      <c r="U67" s="13">
        <f t="shared" si="147"/>
        <v>0</v>
      </c>
      <c r="V67" s="13">
        <f t="shared" si="147"/>
        <v>0</v>
      </c>
      <c r="W67" s="13">
        <f t="shared" si="147"/>
        <v>0</v>
      </c>
      <c r="X67" s="13">
        <f t="shared" si="147"/>
        <v>0</v>
      </c>
      <c r="Y67" s="13">
        <f t="shared" si="147"/>
        <v>0</v>
      </c>
      <c r="Z67" s="13">
        <f t="shared" ref="Z67:Z69" si="148">+E67+L67+S67</f>
        <v>590</v>
      </c>
      <c r="AA67" s="13">
        <f t="shared" ref="AA67:AA69" si="149">+F67+M67+T67</f>
        <v>0</v>
      </c>
      <c r="AB67" s="13">
        <f t="shared" ref="AB67:AB69" si="150">+G67+N67+U67</f>
        <v>0</v>
      </c>
      <c r="AC67" s="13">
        <f t="shared" ref="AC67:AC69" si="151">+H67+O67+V67</f>
        <v>0</v>
      </c>
      <c r="AD67" s="13">
        <f t="shared" ref="AD67:AD69" si="152">+I67+P67+W67</f>
        <v>0</v>
      </c>
      <c r="AE67" s="13">
        <f t="shared" ref="AE67:AE69" si="153">+J67+Q67+X67</f>
        <v>0</v>
      </c>
      <c r="AF67" s="13">
        <f t="shared" ref="AF67:AF69" si="154">+K67+R67+Y67</f>
        <v>0</v>
      </c>
      <c r="AG67" s="13">
        <f t="shared" si="147"/>
        <v>9</v>
      </c>
      <c r="AH67" s="13">
        <f t="shared" ref="AH67" si="155">SUM(AH68:AH69)</f>
        <v>0</v>
      </c>
      <c r="AI67" s="13">
        <f t="shared" ref="AI67" si="156">SUM(AI68:AI69)</f>
        <v>0</v>
      </c>
      <c r="AJ67" s="13">
        <f t="shared" ref="AJ67" si="157">SUM(AJ68:AJ69)</f>
        <v>0</v>
      </c>
      <c r="AK67" s="13">
        <f t="shared" ref="AK67:AL67" si="158">SUM(AK68:AK69)</f>
        <v>9</v>
      </c>
      <c r="AL67" s="13">
        <f t="shared" si="158"/>
        <v>0</v>
      </c>
    </row>
    <row r="68" spans="1:38">
      <c r="A68" s="47"/>
      <c r="B68" s="44"/>
      <c r="C68" s="44" t="s">
        <v>106</v>
      </c>
      <c r="D68" s="45">
        <v>263146</v>
      </c>
      <c r="E68" s="45">
        <v>70</v>
      </c>
      <c r="F68" s="45"/>
      <c r="G68" s="45"/>
      <c r="H68" s="45"/>
      <c r="I68" s="45"/>
      <c r="J68" s="45"/>
      <c r="K68" s="45"/>
      <c r="L68" s="45">
        <v>30</v>
      </c>
      <c r="M68" s="45"/>
      <c r="N68" s="45"/>
      <c r="O68" s="45"/>
      <c r="P68" s="45"/>
      <c r="Q68" s="45"/>
      <c r="R68" s="45"/>
      <c r="S68" s="45">
        <v>300</v>
      </c>
      <c r="T68" s="45"/>
      <c r="U68" s="45"/>
      <c r="V68" s="45"/>
      <c r="W68" s="45"/>
      <c r="X68" s="45"/>
      <c r="Y68" s="45"/>
      <c r="Z68" s="7">
        <f t="shared" si="148"/>
        <v>400</v>
      </c>
      <c r="AA68" s="7">
        <f t="shared" si="149"/>
        <v>0</v>
      </c>
      <c r="AB68" s="7">
        <f t="shared" si="150"/>
        <v>0</v>
      </c>
      <c r="AC68" s="7">
        <f t="shared" si="151"/>
        <v>0</v>
      </c>
      <c r="AD68" s="7">
        <f t="shared" si="152"/>
        <v>0</v>
      </c>
      <c r="AE68" s="7">
        <f t="shared" si="153"/>
        <v>0</v>
      </c>
      <c r="AF68" s="7">
        <f t="shared" si="154"/>
        <v>0</v>
      </c>
      <c r="AG68" s="46">
        <v>8</v>
      </c>
      <c r="AH68" s="46"/>
      <c r="AI68" s="46">
        <v>0</v>
      </c>
      <c r="AJ68" s="46"/>
      <c r="AK68" s="46">
        <f t="shared" ref="AK68:AL69" si="159">+AG68+AI68</f>
        <v>8</v>
      </c>
      <c r="AL68" s="46">
        <f t="shared" si="159"/>
        <v>0</v>
      </c>
    </row>
    <row r="69" spans="1:38">
      <c r="A69" s="47"/>
      <c r="B69" s="44"/>
      <c r="C69" s="44" t="s">
        <v>107</v>
      </c>
      <c r="D69" s="45">
        <v>0</v>
      </c>
      <c r="E69" s="45">
        <v>50</v>
      </c>
      <c r="F69" s="45"/>
      <c r="G69" s="45"/>
      <c r="H69" s="45"/>
      <c r="I69" s="45"/>
      <c r="J69" s="45"/>
      <c r="K69" s="45"/>
      <c r="L69" s="45">
        <v>60</v>
      </c>
      <c r="M69" s="45"/>
      <c r="N69" s="45"/>
      <c r="O69" s="45"/>
      <c r="P69" s="45"/>
      <c r="Q69" s="45"/>
      <c r="R69" s="45"/>
      <c r="S69" s="45">
        <v>80</v>
      </c>
      <c r="T69" s="45"/>
      <c r="U69" s="45"/>
      <c r="V69" s="45"/>
      <c r="W69" s="45"/>
      <c r="X69" s="45"/>
      <c r="Y69" s="45"/>
      <c r="Z69" s="7">
        <f t="shared" si="148"/>
        <v>190</v>
      </c>
      <c r="AA69" s="7">
        <f t="shared" si="149"/>
        <v>0</v>
      </c>
      <c r="AB69" s="7">
        <f t="shared" si="150"/>
        <v>0</v>
      </c>
      <c r="AC69" s="7">
        <f t="shared" si="151"/>
        <v>0</v>
      </c>
      <c r="AD69" s="7">
        <f t="shared" si="152"/>
        <v>0</v>
      </c>
      <c r="AE69" s="7">
        <f t="shared" si="153"/>
        <v>0</v>
      </c>
      <c r="AF69" s="7">
        <f t="shared" si="154"/>
        <v>0</v>
      </c>
      <c r="AG69" s="46">
        <v>1</v>
      </c>
      <c r="AH69" s="46"/>
      <c r="AI69" s="46">
        <v>0</v>
      </c>
      <c r="AJ69" s="46"/>
      <c r="AK69" s="46">
        <f t="shared" si="159"/>
        <v>1</v>
      </c>
      <c r="AL69" s="46">
        <f t="shared" si="159"/>
        <v>0</v>
      </c>
    </row>
    <row r="70" spans="1:38" s="2" customFormat="1">
      <c r="A70" s="52">
        <v>37</v>
      </c>
      <c r="B70" s="51" t="s">
        <v>204</v>
      </c>
      <c r="C70" s="51" t="s">
        <v>19</v>
      </c>
      <c r="D70" s="13">
        <f>SUM(D71:D74)</f>
        <v>368810</v>
      </c>
      <c r="E70" s="13">
        <f t="shared" ref="E70:Y70" si="160">SUM(E71:E74)</f>
        <v>270</v>
      </c>
      <c r="F70" s="13">
        <f t="shared" si="160"/>
        <v>0</v>
      </c>
      <c r="G70" s="13">
        <f t="shared" si="160"/>
        <v>0</v>
      </c>
      <c r="H70" s="13">
        <f t="shared" si="160"/>
        <v>0</v>
      </c>
      <c r="I70" s="13">
        <f t="shared" si="160"/>
        <v>0</v>
      </c>
      <c r="J70" s="13">
        <f t="shared" si="160"/>
        <v>0</v>
      </c>
      <c r="K70" s="13">
        <f t="shared" si="160"/>
        <v>0</v>
      </c>
      <c r="L70" s="13">
        <f t="shared" si="160"/>
        <v>260</v>
      </c>
      <c r="M70" s="13">
        <f t="shared" si="160"/>
        <v>0</v>
      </c>
      <c r="N70" s="13">
        <f t="shared" si="160"/>
        <v>0</v>
      </c>
      <c r="O70" s="13">
        <f t="shared" si="160"/>
        <v>0</v>
      </c>
      <c r="P70" s="13">
        <f t="shared" si="160"/>
        <v>0</v>
      </c>
      <c r="Q70" s="13">
        <f t="shared" si="160"/>
        <v>0</v>
      </c>
      <c r="R70" s="13">
        <f t="shared" si="160"/>
        <v>0</v>
      </c>
      <c r="S70" s="13">
        <f t="shared" si="160"/>
        <v>320</v>
      </c>
      <c r="T70" s="13">
        <f t="shared" si="160"/>
        <v>0</v>
      </c>
      <c r="U70" s="13">
        <f t="shared" si="160"/>
        <v>0</v>
      </c>
      <c r="V70" s="13">
        <f t="shared" si="160"/>
        <v>0</v>
      </c>
      <c r="W70" s="13">
        <f t="shared" si="160"/>
        <v>0</v>
      </c>
      <c r="X70" s="13">
        <f t="shared" si="160"/>
        <v>0</v>
      </c>
      <c r="Y70" s="13">
        <f t="shared" si="160"/>
        <v>0</v>
      </c>
      <c r="Z70" s="13">
        <f t="shared" ref="Z70:Z74" si="161">+E70+L70+S70</f>
        <v>850</v>
      </c>
      <c r="AA70" s="13">
        <f t="shared" ref="AA70:AA74" si="162">+F70+M70+T70</f>
        <v>0</v>
      </c>
      <c r="AB70" s="13">
        <f t="shared" ref="AB70:AB74" si="163">+G70+N70+U70</f>
        <v>0</v>
      </c>
      <c r="AC70" s="13">
        <f t="shared" ref="AC70:AC74" si="164">+H70+O70+V70</f>
        <v>0</v>
      </c>
      <c r="AD70" s="13">
        <f t="shared" ref="AD70:AD74" si="165">+I70+P70+W70</f>
        <v>0</v>
      </c>
      <c r="AE70" s="13">
        <f t="shared" ref="AE70:AE74" si="166">+J70+Q70+X70</f>
        <v>0</v>
      </c>
      <c r="AF70" s="13">
        <f t="shared" ref="AF70:AF74" si="167">+K70+R70+Y70</f>
        <v>0</v>
      </c>
      <c r="AG70" s="13">
        <f t="shared" ref="AG70" si="168">SUM(AG71:AG74)</f>
        <v>3</v>
      </c>
      <c r="AH70" s="13">
        <f t="shared" ref="AH70" si="169">SUM(AH71:AH74)</f>
        <v>0</v>
      </c>
      <c r="AI70" s="13">
        <f t="shared" ref="AI70" si="170">SUM(AI71:AI74)</f>
        <v>0</v>
      </c>
      <c r="AJ70" s="13">
        <f t="shared" ref="AJ70" si="171">SUM(AJ71:AJ74)</f>
        <v>0</v>
      </c>
      <c r="AK70" s="13">
        <f t="shared" ref="AK70:AL70" si="172">SUM(AK71:AK74)</f>
        <v>3</v>
      </c>
      <c r="AL70" s="13">
        <f t="shared" si="172"/>
        <v>0</v>
      </c>
    </row>
    <row r="71" spans="1:38">
      <c r="A71" s="47"/>
      <c r="B71" s="44"/>
      <c r="C71" s="44" t="s">
        <v>109</v>
      </c>
      <c r="D71" s="45">
        <v>368810</v>
      </c>
      <c r="E71" s="45">
        <v>90</v>
      </c>
      <c r="F71" s="45"/>
      <c r="G71" s="45"/>
      <c r="H71" s="45"/>
      <c r="I71" s="45"/>
      <c r="J71" s="45"/>
      <c r="K71" s="45"/>
      <c r="L71" s="45">
        <v>100</v>
      </c>
      <c r="M71" s="45"/>
      <c r="N71" s="45"/>
      <c r="O71" s="45"/>
      <c r="P71" s="45"/>
      <c r="Q71" s="45"/>
      <c r="R71" s="45"/>
      <c r="S71" s="45">
        <v>67</v>
      </c>
      <c r="T71" s="45"/>
      <c r="U71" s="45"/>
      <c r="V71" s="45"/>
      <c r="W71" s="45"/>
      <c r="X71" s="45"/>
      <c r="Y71" s="45"/>
      <c r="Z71" s="7">
        <f t="shared" si="161"/>
        <v>257</v>
      </c>
      <c r="AA71" s="7">
        <f t="shared" si="162"/>
        <v>0</v>
      </c>
      <c r="AB71" s="7">
        <f t="shared" si="163"/>
        <v>0</v>
      </c>
      <c r="AC71" s="7">
        <f t="shared" si="164"/>
        <v>0</v>
      </c>
      <c r="AD71" s="7">
        <f t="shared" si="165"/>
        <v>0</v>
      </c>
      <c r="AE71" s="7">
        <f t="shared" si="166"/>
        <v>0</v>
      </c>
      <c r="AF71" s="7">
        <f t="shared" si="167"/>
        <v>0</v>
      </c>
      <c r="AG71" s="46">
        <v>1</v>
      </c>
      <c r="AH71" s="46"/>
      <c r="AI71" s="46">
        <v>0</v>
      </c>
      <c r="AJ71" s="46"/>
      <c r="AK71" s="46">
        <f t="shared" ref="AK71:AL74" si="173">+AG71+AI71</f>
        <v>1</v>
      </c>
      <c r="AL71" s="46">
        <f t="shared" si="173"/>
        <v>0</v>
      </c>
    </row>
    <row r="72" spans="1:38">
      <c r="A72" s="47"/>
      <c r="B72" s="44"/>
      <c r="C72" s="44" t="s">
        <v>110</v>
      </c>
      <c r="D72" s="45">
        <v>0</v>
      </c>
      <c r="E72" s="45">
        <v>50</v>
      </c>
      <c r="F72" s="45"/>
      <c r="G72" s="45"/>
      <c r="H72" s="45"/>
      <c r="I72" s="45"/>
      <c r="J72" s="45"/>
      <c r="K72" s="45"/>
      <c r="L72" s="45">
        <v>40</v>
      </c>
      <c r="M72" s="45"/>
      <c r="N72" s="45"/>
      <c r="O72" s="45"/>
      <c r="P72" s="45"/>
      <c r="Q72" s="45"/>
      <c r="R72" s="45"/>
      <c r="S72" s="45">
        <v>59</v>
      </c>
      <c r="T72" s="45"/>
      <c r="U72" s="45"/>
      <c r="V72" s="45"/>
      <c r="W72" s="45"/>
      <c r="X72" s="45"/>
      <c r="Y72" s="45"/>
      <c r="Z72" s="7">
        <f t="shared" si="161"/>
        <v>149</v>
      </c>
      <c r="AA72" s="7">
        <f t="shared" si="162"/>
        <v>0</v>
      </c>
      <c r="AB72" s="7">
        <f t="shared" si="163"/>
        <v>0</v>
      </c>
      <c r="AC72" s="7">
        <f t="shared" si="164"/>
        <v>0</v>
      </c>
      <c r="AD72" s="7">
        <f t="shared" si="165"/>
        <v>0</v>
      </c>
      <c r="AE72" s="7">
        <f t="shared" si="166"/>
        <v>0</v>
      </c>
      <c r="AF72" s="7">
        <f t="shared" si="167"/>
        <v>0</v>
      </c>
      <c r="AG72" s="46">
        <v>2</v>
      </c>
      <c r="AH72" s="46"/>
      <c r="AI72" s="46">
        <v>0</v>
      </c>
      <c r="AJ72" s="46"/>
      <c r="AK72" s="46">
        <f t="shared" si="173"/>
        <v>2</v>
      </c>
      <c r="AL72" s="46">
        <f t="shared" si="173"/>
        <v>0</v>
      </c>
    </row>
    <row r="73" spans="1:38">
      <c r="A73" s="47"/>
      <c r="B73" s="44"/>
      <c r="C73" s="44" t="s">
        <v>111</v>
      </c>
      <c r="D73" s="45">
        <v>0</v>
      </c>
      <c r="E73" s="45">
        <v>40</v>
      </c>
      <c r="F73" s="45"/>
      <c r="G73" s="45"/>
      <c r="H73" s="45"/>
      <c r="I73" s="45"/>
      <c r="J73" s="45"/>
      <c r="K73" s="45"/>
      <c r="L73" s="45">
        <v>30</v>
      </c>
      <c r="M73" s="45"/>
      <c r="N73" s="45"/>
      <c r="O73" s="45"/>
      <c r="P73" s="45"/>
      <c r="Q73" s="45"/>
      <c r="R73" s="45"/>
      <c r="S73" s="45">
        <v>63</v>
      </c>
      <c r="T73" s="45"/>
      <c r="U73" s="45"/>
      <c r="V73" s="45"/>
      <c r="W73" s="45"/>
      <c r="X73" s="45"/>
      <c r="Y73" s="45"/>
      <c r="Z73" s="7">
        <f t="shared" si="161"/>
        <v>133</v>
      </c>
      <c r="AA73" s="7">
        <f t="shared" si="162"/>
        <v>0</v>
      </c>
      <c r="AB73" s="7">
        <f t="shared" si="163"/>
        <v>0</v>
      </c>
      <c r="AC73" s="7">
        <f t="shared" si="164"/>
        <v>0</v>
      </c>
      <c r="AD73" s="7">
        <f t="shared" si="165"/>
        <v>0</v>
      </c>
      <c r="AE73" s="7">
        <f t="shared" si="166"/>
        <v>0</v>
      </c>
      <c r="AF73" s="7">
        <f t="shared" si="167"/>
        <v>0</v>
      </c>
      <c r="AG73" s="46">
        <v>0</v>
      </c>
      <c r="AH73" s="46"/>
      <c r="AI73" s="46">
        <v>0</v>
      </c>
      <c r="AJ73" s="46"/>
      <c r="AK73" s="46">
        <f t="shared" si="173"/>
        <v>0</v>
      </c>
      <c r="AL73" s="46">
        <f t="shared" si="173"/>
        <v>0</v>
      </c>
    </row>
    <row r="74" spans="1:38">
      <c r="A74" s="47"/>
      <c r="B74" s="44"/>
      <c r="C74" s="44" t="s">
        <v>112</v>
      </c>
      <c r="D74" s="45">
        <v>0</v>
      </c>
      <c r="E74" s="45">
        <v>90</v>
      </c>
      <c r="F74" s="45"/>
      <c r="G74" s="45"/>
      <c r="H74" s="45"/>
      <c r="I74" s="45"/>
      <c r="J74" s="45"/>
      <c r="K74" s="45"/>
      <c r="L74" s="45">
        <v>90</v>
      </c>
      <c r="M74" s="45"/>
      <c r="N74" s="45"/>
      <c r="O74" s="45"/>
      <c r="P74" s="45"/>
      <c r="Q74" s="45"/>
      <c r="R74" s="45"/>
      <c r="S74" s="45">
        <v>131</v>
      </c>
      <c r="T74" s="45"/>
      <c r="U74" s="45"/>
      <c r="V74" s="45"/>
      <c r="W74" s="45"/>
      <c r="X74" s="45"/>
      <c r="Y74" s="45"/>
      <c r="Z74" s="7">
        <f t="shared" si="161"/>
        <v>311</v>
      </c>
      <c r="AA74" s="7">
        <f t="shared" si="162"/>
        <v>0</v>
      </c>
      <c r="AB74" s="7">
        <f t="shared" si="163"/>
        <v>0</v>
      </c>
      <c r="AC74" s="7">
        <f t="shared" si="164"/>
        <v>0</v>
      </c>
      <c r="AD74" s="7">
        <f t="shared" si="165"/>
        <v>0</v>
      </c>
      <c r="AE74" s="7">
        <f t="shared" si="166"/>
        <v>0</v>
      </c>
      <c r="AF74" s="7">
        <f t="shared" si="167"/>
        <v>0</v>
      </c>
      <c r="AG74" s="46">
        <v>0</v>
      </c>
      <c r="AH74" s="46"/>
      <c r="AI74" s="46">
        <v>0</v>
      </c>
      <c r="AJ74" s="46"/>
      <c r="AK74" s="46">
        <f t="shared" si="173"/>
        <v>0</v>
      </c>
      <c r="AL74" s="46">
        <f t="shared" si="173"/>
        <v>0</v>
      </c>
    </row>
    <row r="75" spans="1:38" s="2" customFormat="1">
      <c r="A75" s="52">
        <v>38</v>
      </c>
      <c r="B75" s="51" t="s">
        <v>205</v>
      </c>
      <c r="C75" s="51" t="s">
        <v>19</v>
      </c>
      <c r="D75" s="13">
        <f>SUM(D76:D77)</f>
        <v>307922</v>
      </c>
      <c r="E75" s="13">
        <f t="shared" ref="E75:Y75" si="174">SUM(E76:E77)</f>
        <v>170</v>
      </c>
      <c r="F75" s="13">
        <f t="shared" si="174"/>
        <v>0</v>
      </c>
      <c r="G75" s="13">
        <f t="shared" si="174"/>
        <v>0</v>
      </c>
      <c r="H75" s="13">
        <f t="shared" si="174"/>
        <v>0</v>
      </c>
      <c r="I75" s="13">
        <f t="shared" si="174"/>
        <v>0</v>
      </c>
      <c r="J75" s="13">
        <f t="shared" si="174"/>
        <v>0</v>
      </c>
      <c r="K75" s="13">
        <f t="shared" si="174"/>
        <v>0</v>
      </c>
      <c r="L75" s="13">
        <f t="shared" si="174"/>
        <v>130</v>
      </c>
      <c r="M75" s="13">
        <f t="shared" si="174"/>
        <v>0</v>
      </c>
      <c r="N75" s="13">
        <f t="shared" si="174"/>
        <v>0</v>
      </c>
      <c r="O75" s="13">
        <f t="shared" si="174"/>
        <v>0</v>
      </c>
      <c r="P75" s="13">
        <f t="shared" si="174"/>
        <v>0</v>
      </c>
      <c r="Q75" s="13">
        <f t="shared" si="174"/>
        <v>0</v>
      </c>
      <c r="R75" s="13">
        <f t="shared" si="174"/>
        <v>0</v>
      </c>
      <c r="S75" s="13">
        <f t="shared" si="174"/>
        <v>400</v>
      </c>
      <c r="T75" s="13">
        <f t="shared" si="174"/>
        <v>0</v>
      </c>
      <c r="U75" s="13">
        <f t="shared" si="174"/>
        <v>0</v>
      </c>
      <c r="V75" s="13">
        <f t="shared" si="174"/>
        <v>0</v>
      </c>
      <c r="W75" s="13">
        <f t="shared" si="174"/>
        <v>0</v>
      </c>
      <c r="X75" s="13">
        <f t="shared" si="174"/>
        <v>0</v>
      </c>
      <c r="Y75" s="13">
        <f t="shared" si="174"/>
        <v>0</v>
      </c>
      <c r="Z75" s="13">
        <f t="shared" ref="Z75:Z77" si="175">+E75+L75+S75</f>
        <v>700</v>
      </c>
      <c r="AA75" s="13">
        <f t="shared" ref="AA75:AA77" si="176">+F75+M75+T75</f>
        <v>0</v>
      </c>
      <c r="AB75" s="13">
        <f t="shared" ref="AB75:AB77" si="177">+G75+N75+U75</f>
        <v>0</v>
      </c>
      <c r="AC75" s="13">
        <f t="shared" ref="AC75:AC77" si="178">+H75+O75+V75</f>
        <v>0</v>
      </c>
      <c r="AD75" s="13">
        <f t="shared" ref="AD75:AD77" si="179">+I75+P75+W75</f>
        <v>0</v>
      </c>
      <c r="AE75" s="13">
        <f t="shared" ref="AE75:AE77" si="180">+J75+Q75+X75</f>
        <v>0</v>
      </c>
      <c r="AF75" s="13">
        <f t="shared" ref="AF75:AF77" si="181">+K75+R75+Y75</f>
        <v>0</v>
      </c>
      <c r="AG75" s="13">
        <f t="shared" ref="AG75" si="182">SUM(AG76:AG77)</f>
        <v>4</v>
      </c>
      <c r="AH75" s="13">
        <f t="shared" ref="AH75" si="183">SUM(AH76:AH77)</f>
        <v>0</v>
      </c>
      <c r="AI75" s="13">
        <f t="shared" ref="AI75" si="184">SUM(AI76:AI77)</f>
        <v>0</v>
      </c>
      <c r="AJ75" s="13">
        <f t="shared" ref="AJ75" si="185">SUM(AJ76:AJ77)</f>
        <v>0</v>
      </c>
      <c r="AK75" s="13">
        <f t="shared" ref="AK75:AL75" si="186">SUM(AK76:AK77)</f>
        <v>4</v>
      </c>
      <c r="AL75" s="13">
        <f t="shared" si="186"/>
        <v>0</v>
      </c>
    </row>
    <row r="76" spans="1:38">
      <c r="A76" s="47"/>
      <c r="B76" s="44"/>
      <c r="C76" s="44" t="s">
        <v>114</v>
      </c>
      <c r="D76" s="45">
        <v>307922</v>
      </c>
      <c r="E76" s="45">
        <v>70</v>
      </c>
      <c r="F76" s="45"/>
      <c r="G76" s="45"/>
      <c r="H76" s="45"/>
      <c r="I76" s="45"/>
      <c r="J76" s="45"/>
      <c r="K76" s="45"/>
      <c r="L76" s="45">
        <v>70</v>
      </c>
      <c r="M76" s="45"/>
      <c r="N76" s="45"/>
      <c r="O76" s="45"/>
      <c r="P76" s="45"/>
      <c r="Q76" s="45"/>
      <c r="R76" s="45"/>
      <c r="S76" s="45">
        <v>150</v>
      </c>
      <c r="T76" s="45"/>
      <c r="U76" s="45"/>
      <c r="V76" s="45"/>
      <c r="W76" s="45"/>
      <c r="X76" s="45"/>
      <c r="Y76" s="45"/>
      <c r="Z76" s="7">
        <f t="shared" si="175"/>
        <v>290</v>
      </c>
      <c r="AA76" s="7">
        <f t="shared" si="176"/>
        <v>0</v>
      </c>
      <c r="AB76" s="7">
        <f t="shared" si="177"/>
        <v>0</v>
      </c>
      <c r="AC76" s="7">
        <f t="shared" si="178"/>
        <v>0</v>
      </c>
      <c r="AD76" s="7">
        <f t="shared" si="179"/>
        <v>0</v>
      </c>
      <c r="AE76" s="7">
        <f t="shared" si="180"/>
        <v>0</v>
      </c>
      <c r="AF76" s="7">
        <f t="shared" si="181"/>
        <v>0</v>
      </c>
      <c r="AG76" s="46">
        <v>2</v>
      </c>
      <c r="AH76" s="46"/>
      <c r="AI76" s="46">
        <v>0</v>
      </c>
      <c r="AJ76" s="46"/>
      <c r="AK76" s="46">
        <f t="shared" ref="AK76:AL77" si="187">+AG76+AI76</f>
        <v>2</v>
      </c>
      <c r="AL76" s="46">
        <f t="shared" si="187"/>
        <v>0</v>
      </c>
    </row>
    <row r="77" spans="1:38">
      <c r="A77" s="47"/>
      <c r="B77" s="44"/>
      <c r="C77" s="44" t="s">
        <v>115</v>
      </c>
      <c r="D77" s="45">
        <v>0</v>
      </c>
      <c r="E77" s="45">
        <v>100</v>
      </c>
      <c r="F77" s="45"/>
      <c r="G77" s="45"/>
      <c r="H77" s="45"/>
      <c r="I77" s="45"/>
      <c r="J77" s="45"/>
      <c r="K77" s="45"/>
      <c r="L77" s="45">
        <v>60</v>
      </c>
      <c r="M77" s="45"/>
      <c r="N77" s="45"/>
      <c r="O77" s="45"/>
      <c r="P77" s="45"/>
      <c r="Q77" s="45"/>
      <c r="R77" s="45"/>
      <c r="S77" s="45">
        <v>250</v>
      </c>
      <c r="T77" s="45"/>
      <c r="U77" s="45"/>
      <c r="V77" s="45"/>
      <c r="W77" s="45"/>
      <c r="X77" s="45"/>
      <c r="Y77" s="45"/>
      <c r="Z77" s="7">
        <f t="shared" si="175"/>
        <v>410</v>
      </c>
      <c r="AA77" s="7">
        <f t="shared" si="176"/>
        <v>0</v>
      </c>
      <c r="AB77" s="7">
        <f t="shared" si="177"/>
        <v>0</v>
      </c>
      <c r="AC77" s="7">
        <f t="shared" si="178"/>
        <v>0</v>
      </c>
      <c r="AD77" s="7">
        <f t="shared" si="179"/>
        <v>0</v>
      </c>
      <c r="AE77" s="7">
        <f t="shared" si="180"/>
        <v>0</v>
      </c>
      <c r="AF77" s="7">
        <f t="shared" si="181"/>
        <v>0</v>
      </c>
      <c r="AG77" s="46">
        <v>2</v>
      </c>
      <c r="AH77" s="46"/>
      <c r="AI77" s="46">
        <v>0</v>
      </c>
      <c r="AJ77" s="46"/>
      <c r="AK77" s="46">
        <f t="shared" si="187"/>
        <v>2</v>
      </c>
      <c r="AL77" s="46">
        <f t="shared" si="187"/>
        <v>0</v>
      </c>
    </row>
    <row r="78" spans="1:38" s="2" customFormat="1">
      <c r="A78" s="52">
        <v>39</v>
      </c>
      <c r="B78" s="51" t="s">
        <v>206</v>
      </c>
      <c r="C78" s="51" t="s">
        <v>19</v>
      </c>
      <c r="D78" s="13">
        <f>SUM(D79:D80)</f>
        <v>627804</v>
      </c>
      <c r="E78" s="13">
        <f t="shared" ref="E78:Y78" si="188">SUM(E79:E80)</f>
        <v>250</v>
      </c>
      <c r="F78" s="13">
        <f t="shared" si="188"/>
        <v>0</v>
      </c>
      <c r="G78" s="13">
        <f t="shared" si="188"/>
        <v>0</v>
      </c>
      <c r="H78" s="13">
        <f t="shared" si="188"/>
        <v>0</v>
      </c>
      <c r="I78" s="13">
        <f t="shared" si="188"/>
        <v>0</v>
      </c>
      <c r="J78" s="13">
        <f t="shared" si="188"/>
        <v>0</v>
      </c>
      <c r="K78" s="13">
        <f t="shared" si="188"/>
        <v>0</v>
      </c>
      <c r="L78" s="13">
        <f t="shared" si="188"/>
        <v>360</v>
      </c>
      <c r="M78" s="13">
        <f t="shared" si="188"/>
        <v>0</v>
      </c>
      <c r="N78" s="13">
        <f t="shared" si="188"/>
        <v>0</v>
      </c>
      <c r="O78" s="13">
        <f t="shared" si="188"/>
        <v>0</v>
      </c>
      <c r="P78" s="13">
        <f t="shared" si="188"/>
        <v>0</v>
      </c>
      <c r="Q78" s="13">
        <f t="shared" si="188"/>
        <v>0</v>
      </c>
      <c r="R78" s="13">
        <f t="shared" si="188"/>
        <v>0</v>
      </c>
      <c r="S78" s="13">
        <f t="shared" si="188"/>
        <v>780</v>
      </c>
      <c r="T78" s="13">
        <f t="shared" si="188"/>
        <v>0</v>
      </c>
      <c r="U78" s="13">
        <f t="shared" si="188"/>
        <v>0</v>
      </c>
      <c r="V78" s="13">
        <f t="shared" si="188"/>
        <v>0</v>
      </c>
      <c r="W78" s="13">
        <f t="shared" si="188"/>
        <v>0</v>
      </c>
      <c r="X78" s="13">
        <f t="shared" si="188"/>
        <v>0</v>
      </c>
      <c r="Y78" s="13">
        <f t="shared" si="188"/>
        <v>0</v>
      </c>
      <c r="Z78" s="13">
        <f t="shared" ref="Z78:Z80" si="189">+E78+L78+S78</f>
        <v>1390</v>
      </c>
      <c r="AA78" s="13">
        <f t="shared" ref="AA78:AA80" si="190">+F78+M78+T78</f>
        <v>0</v>
      </c>
      <c r="AB78" s="13">
        <f t="shared" ref="AB78:AB80" si="191">+G78+N78+U78</f>
        <v>0</v>
      </c>
      <c r="AC78" s="13">
        <f t="shared" ref="AC78:AC80" si="192">+H78+O78+V78</f>
        <v>0</v>
      </c>
      <c r="AD78" s="13">
        <f t="shared" ref="AD78:AD80" si="193">+I78+P78+W78</f>
        <v>0</v>
      </c>
      <c r="AE78" s="13">
        <f t="shared" ref="AE78:AE80" si="194">+J78+Q78+X78</f>
        <v>0</v>
      </c>
      <c r="AF78" s="13">
        <f t="shared" ref="AF78:AF80" si="195">+K78+R78+Y78</f>
        <v>0</v>
      </c>
      <c r="AG78" s="13">
        <f t="shared" ref="AG78" si="196">SUM(AG79:AG80)</f>
        <v>4</v>
      </c>
      <c r="AH78" s="13">
        <f t="shared" ref="AH78" si="197">SUM(AH79:AH80)</f>
        <v>0</v>
      </c>
      <c r="AI78" s="13">
        <f t="shared" ref="AI78" si="198">SUM(AI79:AI80)</f>
        <v>2</v>
      </c>
      <c r="AJ78" s="13">
        <f t="shared" ref="AJ78" si="199">SUM(AJ79:AJ80)</f>
        <v>0</v>
      </c>
      <c r="AK78" s="13">
        <f t="shared" ref="AK78:AL78" si="200">SUM(AK79:AK80)</f>
        <v>6</v>
      </c>
      <c r="AL78" s="13">
        <f t="shared" si="200"/>
        <v>0</v>
      </c>
    </row>
    <row r="79" spans="1:38">
      <c r="A79" s="47"/>
      <c r="B79" s="44"/>
      <c r="C79" s="44" t="s">
        <v>117</v>
      </c>
      <c r="D79" s="45">
        <v>627804</v>
      </c>
      <c r="E79" s="45">
        <v>150</v>
      </c>
      <c r="F79" s="45"/>
      <c r="G79" s="45"/>
      <c r="H79" s="45"/>
      <c r="I79" s="45"/>
      <c r="J79" s="45"/>
      <c r="K79" s="45"/>
      <c r="L79" s="45">
        <v>200</v>
      </c>
      <c r="M79" s="45"/>
      <c r="N79" s="45"/>
      <c r="O79" s="45"/>
      <c r="P79" s="45"/>
      <c r="Q79" s="45"/>
      <c r="R79" s="45"/>
      <c r="S79" s="45">
        <v>520</v>
      </c>
      <c r="T79" s="45"/>
      <c r="U79" s="45"/>
      <c r="V79" s="45"/>
      <c r="W79" s="45"/>
      <c r="X79" s="45"/>
      <c r="Y79" s="45"/>
      <c r="Z79" s="7">
        <f t="shared" si="189"/>
        <v>870</v>
      </c>
      <c r="AA79" s="7">
        <f t="shared" si="190"/>
        <v>0</v>
      </c>
      <c r="AB79" s="7">
        <f t="shared" si="191"/>
        <v>0</v>
      </c>
      <c r="AC79" s="7">
        <f t="shared" si="192"/>
        <v>0</v>
      </c>
      <c r="AD79" s="7">
        <f t="shared" si="193"/>
        <v>0</v>
      </c>
      <c r="AE79" s="7">
        <f t="shared" si="194"/>
        <v>0</v>
      </c>
      <c r="AF79" s="7">
        <f t="shared" si="195"/>
        <v>0</v>
      </c>
      <c r="AG79" s="46">
        <v>2</v>
      </c>
      <c r="AH79" s="46"/>
      <c r="AI79" s="46">
        <v>2</v>
      </c>
      <c r="AJ79" s="46"/>
      <c r="AK79" s="46">
        <f t="shared" ref="AK79:AL80" si="201">+AG79+AI79</f>
        <v>4</v>
      </c>
      <c r="AL79" s="46">
        <f t="shared" si="201"/>
        <v>0</v>
      </c>
    </row>
    <row r="80" spans="1:38">
      <c r="A80" s="47"/>
      <c r="B80" s="44"/>
      <c r="C80" s="44" t="s">
        <v>118</v>
      </c>
      <c r="D80" s="45">
        <v>0</v>
      </c>
      <c r="E80" s="45">
        <v>100</v>
      </c>
      <c r="F80" s="45"/>
      <c r="G80" s="45"/>
      <c r="H80" s="45"/>
      <c r="I80" s="45"/>
      <c r="J80" s="45"/>
      <c r="K80" s="45"/>
      <c r="L80" s="45">
        <v>160</v>
      </c>
      <c r="M80" s="45"/>
      <c r="N80" s="45"/>
      <c r="O80" s="45"/>
      <c r="P80" s="45"/>
      <c r="Q80" s="45"/>
      <c r="R80" s="45"/>
      <c r="S80" s="45">
        <v>260</v>
      </c>
      <c r="T80" s="45"/>
      <c r="U80" s="45"/>
      <c r="V80" s="45"/>
      <c r="W80" s="45"/>
      <c r="X80" s="45"/>
      <c r="Y80" s="45"/>
      <c r="Z80" s="7">
        <f t="shared" si="189"/>
        <v>520</v>
      </c>
      <c r="AA80" s="7">
        <f t="shared" si="190"/>
        <v>0</v>
      </c>
      <c r="AB80" s="7">
        <f t="shared" si="191"/>
        <v>0</v>
      </c>
      <c r="AC80" s="7">
        <f t="shared" si="192"/>
        <v>0</v>
      </c>
      <c r="AD80" s="7">
        <f t="shared" si="193"/>
        <v>0</v>
      </c>
      <c r="AE80" s="7">
        <f t="shared" si="194"/>
        <v>0</v>
      </c>
      <c r="AF80" s="7">
        <f t="shared" si="195"/>
        <v>0</v>
      </c>
      <c r="AG80" s="46">
        <v>2</v>
      </c>
      <c r="AH80" s="46"/>
      <c r="AI80" s="46">
        <v>0</v>
      </c>
      <c r="AJ80" s="46"/>
      <c r="AK80" s="46">
        <f t="shared" si="201"/>
        <v>2</v>
      </c>
      <c r="AL80" s="46">
        <f t="shared" si="201"/>
        <v>0</v>
      </c>
    </row>
    <row r="81" spans="1:38" s="2" customFormat="1">
      <c r="A81" s="52">
        <v>40</v>
      </c>
      <c r="B81" s="51" t="s">
        <v>207</v>
      </c>
      <c r="C81" s="51" t="s">
        <v>19</v>
      </c>
      <c r="D81" s="13">
        <f>SUM(D82:D83)</f>
        <v>631534</v>
      </c>
      <c r="E81" s="13">
        <f t="shared" ref="E81:Y81" si="202">SUM(E82:E83)</f>
        <v>460</v>
      </c>
      <c r="F81" s="13">
        <f t="shared" si="202"/>
        <v>0</v>
      </c>
      <c r="G81" s="13">
        <f t="shared" si="202"/>
        <v>0</v>
      </c>
      <c r="H81" s="13">
        <f t="shared" si="202"/>
        <v>0</v>
      </c>
      <c r="I81" s="13">
        <f t="shared" si="202"/>
        <v>0</v>
      </c>
      <c r="J81" s="13">
        <f t="shared" si="202"/>
        <v>0</v>
      </c>
      <c r="K81" s="13">
        <f t="shared" si="202"/>
        <v>0</v>
      </c>
      <c r="L81" s="13">
        <f t="shared" si="202"/>
        <v>600</v>
      </c>
      <c r="M81" s="13">
        <f t="shared" si="202"/>
        <v>0</v>
      </c>
      <c r="N81" s="13">
        <f t="shared" si="202"/>
        <v>0</v>
      </c>
      <c r="O81" s="13">
        <f t="shared" si="202"/>
        <v>0</v>
      </c>
      <c r="P81" s="13">
        <f t="shared" si="202"/>
        <v>0</v>
      </c>
      <c r="Q81" s="13">
        <f t="shared" si="202"/>
        <v>0</v>
      </c>
      <c r="R81" s="13">
        <f t="shared" si="202"/>
        <v>0</v>
      </c>
      <c r="S81" s="13">
        <f t="shared" si="202"/>
        <v>450</v>
      </c>
      <c r="T81" s="13">
        <f t="shared" si="202"/>
        <v>0</v>
      </c>
      <c r="U81" s="13">
        <f t="shared" si="202"/>
        <v>0</v>
      </c>
      <c r="V81" s="13">
        <f t="shared" si="202"/>
        <v>0</v>
      </c>
      <c r="W81" s="13">
        <f t="shared" si="202"/>
        <v>0</v>
      </c>
      <c r="X81" s="13">
        <f t="shared" si="202"/>
        <v>0</v>
      </c>
      <c r="Y81" s="13">
        <f t="shared" si="202"/>
        <v>0</v>
      </c>
      <c r="Z81" s="13">
        <f t="shared" ref="Z81:Z83" si="203">+E81+L81+S81</f>
        <v>1510</v>
      </c>
      <c r="AA81" s="13">
        <f t="shared" ref="AA81:AA83" si="204">+F81+M81+T81</f>
        <v>0</v>
      </c>
      <c r="AB81" s="13">
        <f t="shared" ref="AB81:AB83" si="205">+G81+N81+U81</f>
        <v>0</v>
      </c>
      <c r="AC81" s="13">
        <f t="shared" ref="AC81:AC83" si="206">+H81+O81+V81</f>
        <v>0</v>
      </c>
      <c r="AD81" s="13">
        <f t="shared" ref="AD81:AD83" si="207">+I81+P81+W81</f>
        <v>0</v>
      </c>
      <c r="AE81" s="13">
        <f t="shared" ref="AE81:AE83" si="208">+J81+Q81+X81</f>
        <v>0</v>
      </c>
      <c r="AF81" s="13">
        <f t="shared" ref="AF81:AF83" si="209">+K81+R81+Y81</f>
        <v>0</v>
      </c>
      <c r="AG81" s="13">
        <f t="shared" ref="AG81" si="210">SUM(AG82:AG83)</f>
        <v>5</v>
      </c>
      <c r="AH81" s="13">
        <f t="shared" ref="AH81" si="211">SUM(AH82:AH83)</f>
        <v>0</v>
      </c>
      <c r="AI81" s="13">
        <f t="shared" ref="AI81" si="212">SUM(AI82:AI83)</f>
        <v>2</v>
      </c>
      <c r="AJ81" s="13">
        <f t="shared" ref="AJ81" si="213">SUM(AJ82:AJ83)</f>
        <v>0</v>
      </c>
      <c r="AK81" s="13">
        <f t="shared" ref="AK81:AL81" si="214">SUM(AK82:AK83)</f>
        <v>7</v>
      </c>
      <c r="AL81" s="13">
        <f t="shared" si="214"/>
        <v>0</v>
      </c>
    </row>
    <row r="82" spans="1:38">
      <c r="A82" s="47"/>
      <c r="B82" s="44"/>
      <c r="C82" s="44" t="s">
        <v>120</v>
      </c>
      <c r="D82" s="45">
        <v>631534</v>
      </c>
      <c r="E82" s="45">
        <v>300</v>
      </c>
      <c r="F82" s="45"/>
      <c r="G82" s="45"/>
      <c r="H82" s="45"/>
      <c r="I82" s="45"/>
      <c r="J82" s="45"/>
      <c r="K82" s="45"/>
      <c r="L82" s="45">
        <v>450</v>
      </c>
      <c r="M82" s="45"/>
      <c r="N82" s="45"/>
      <c r="O82" s="45"/>
      <c r="P82" s="45"/>
      <c r="Q82" s="45"/>
      <c r="R82" s="45"/>
      <c r="S82" s="45">
        <v>350</v>
      </c>
      <c r="T82" s="45"/>
      <c r="U82" s="45"/>
      <c r="V82" s="45"/>
      <c r="W82" s="45"/>
      <c r="X82" s="45"/>
      <c r="Y82" s="45"/>
      <c r="Z82" s="7">
        <f t="shared" si="203"/>
        <v>1100</v>
      </c>
      <c r="AA82" s="7">
        <f t="shared" si="204"/>
        <v>0</v>
      </c>
      <c r="AB82" s="7">
        <f t="shared" si="205"/>
        <v>0</v>
      </c>
      <c r="AC82" s="7">
        <f t="shared" si="206"/>
        <v>0</v>
      </c>
      <c r="AD82" s="7">
        <f t="shared" si="207"/>
        <v>0</v>
      </c>
      <c r="AE82" s="7">
        <f t="shared" si="208"/>
        <v>0</v>
      </c>
      <c r="AF82" s="7">
        <f t="shared" si="209"/>
        <v>0</v>
      </c>
      <c r="AG82" s="46">
        <v>2</v>
      </c>
      <c r="AH82" s="46"/>
      <c r="AI82" s="46">
        <v>1</v>
      </c>
      <c r="AJ82" s="46"/>
      <c r="AK82" s="46">
        <f t="shared" ref="AK82:AL83" si="215">+AG82+AI82</f>
        <v>3</v>
      </c>
      <c r="AL82" s="46">
        <f t="shared" si="215"/>
        <v>0</v>
      </c>
    </row>
    <row r="83" spans="1:38">
      <c r="A83" s="47"/>
      <c r="B83" s="44"/>
      <c r="C83" s="44" t="s">
        <v>121</v>
      </c>
      <c r="D83" s="45">
        <v>0</v>
      </c>
      <c r="E83" s="45">
        <v>160</v>
      </c>
      <c r="F83" s="45"/>
      <c r="G83" s="45"/>
      <c r="H83" s="45"/>
      <c r="I83" s="45"/>
      <c r="J83" s="45"/>
      <c r="K83" s="45"/>
      <c r="L83" s="45">
        <v>150</v>
      </c>
      <c r="M83" s="45"/>
      <c r="N83" s="45"/>
      <c r="O83" s="45"/>
      <c r="P83" s="45"/>
      <c r="Q83" s="45"/>
      <c r="R83" s="45"/>
      <c r="S83" s="45">
        <v>100</v>
      </c>
      <c r="T83" s="45"/>
      <c r="U83" s="45"/>
      <c r="V83" s="45"/>
      <c r="W83" s="45"/>
      <c r="X83" s="45"/>
      <c r="Y83" s="45"/>
      <c r="Z83" s="7">
        <f t="shared" si="203"/>
        <v>410</v>
      </c>
      <c r="AA83" s="7">
        <f t="shared" si="204"/>
        <v>0</v>
      </c>
      <c r="AB83" s="7">
        <f t="shared" si="205"/>
        <v>0</v>
      </c>
      <c r="AC83" s="7">
        <f t="shared" si="206"/>
        <v>0</v>
      </c>
      <c r="AD83" s="7">
        <f t="shared" si="207"/>
        <v>0</v>
      </c>
      <c r="AE83" s="7">
        <f t="shared" si="208"/>
        <v>0</v>
      </c>
      <c r="AF83" s="7">
        <f t="shared" si="209"/>
        <v>0</v>
      </c>
      <c r="AG83" s="46">
        <v>3</v>
      </c>
      <c r="AH83" s="46"/>
      <c r="AI83" s="46">
        <v>1</v>
      </c>
      <c r="AJ83" s="46"/>
      <c r="AK83" s="46">
        <f t="shared" si="215"/>
        <v>4</v>
      </c>
      <c r="AL83" s="46">
        <f t="shared" si="215"/>
        <v>0</v>
      </c>
    </row>
    <row r="84" spans="1:38" s="31" customFormat="1">
      <c r="A84" s="48"/>
      <c r="B84" s="56" t="s">
        <v>122</v>
      </c>
      <c r="C84" s="57"/>
      <c r="D84" s="42">
        <f t="shared" ref="D84" si="216">+SUBTOTAL(9,D85:D87,D90:D91)</f>
        <v>17157056</v>
      </c>
      <c r="E84" s="42">
        <f t="shared" ref="E84:AF84" si="217">+SUBTOTAL(9,E85:E87,E90:E91)</f>
        <v>14217</v>
      </c>
      <c r="F84" s="42">
        <f t="shared" si="217"/>
        <v>0</v>
      </c>
      <c r="G84" s="42">
        <f t="shared" si="217"/>
        <v>0</v>
      </c>
      <c r="H84" s="42">
        <f t="shared" si="217"/>
        <v>0</v>
      </c>
      <c r="I84" s="42">
        <f t="shared" si="217"/>
        <v>0</v>
      </c>
      <c r="J84" s="42">
        <f t="shared" si="217"/>
        <v>0</v>
      </c>
      <c r="K84" s="42">
        <f t="shared" si="217"/>
        <v>0</v>
      </c>
      <c r="L84" s="42">
        <f t="shared" si="217"/>
        <v>9498</v>
      </c>
      <c r="M84" s="42">
        <f t="shared" si="217"/>
        <v>0</v>
      </c>
      <c r="N84" s="42">
        <f t="shared" si="217"/>
        <v>0</v>
      </c>
      <c r="O84" s="42">
        <f t="shared" si="217"/>
        <v>0</v>
      </c>
      <c r="P84" s="42">
        <f t="shared" si="217"/>
        <v>0</v>
      </c>
      <c r="Q84" s="42">
        <f t="shared" si="217"/>
        <v>0</v>
      </c>
      <c r="R84" s="42">
        <f t="shared" si="217"/>
        <v>0</v>
      </c>
      <c r="S84" s="42">
        <f t="shared" si="217"/>
        <v>12010</v>
      </c>
      <c r="T84" s="42">
        <f t="shared" si="217"/>
        <v>0</v>
      </c>
      <c r="U84" s="42">
        <f t="shared" si="217"/>
        <v>0</v>
      </c>
      <c r="V84" s="42">
        <f t="shared" si="217"/>
        <v>0</v>
      </c>
      <c r="W84" s="42">
        <f t="shared" si="217"/>
        <v>0</v>
      </c>
      <c r="X84" s="42">
        <f t="shared" si="217"/>
        <v>0</v>
      </c>
      <c r="Y84" s="42">
        <f t="shared" si="217"/>
        <v>0</v>
      </c>
      <c r="Z84" s="42">
        <f t="shared" si="217"/>
        <v>35725</v>
      </c>
      <c r="AA84" s="42">
        <f t="shared" si="217"/>
        <v>0</v>
      </c>
      <c r="AB84" s="42">
        <f t="shared" si="217"/>
        <v>0</v>
      </c>
      <c r="AC84" s="42">
        <f t="shared" si="217"/>
        <v>0</v>
      </c>
      <c r="AD84" s="42">
        <f t="shared" si="217"/>
        <v>0</v>
      </c>
      <c r="AE84" s="42">
        <f t="shared" si="217"/>
        <v>0</v>
      </c>
      <c r="AF84" s="42">
        <f t="shared" si="217"/>
        <v>0</v>
      </c>
      <c r="AG84" s="42">
        <f t="shared" ref="AG84:AK84" si="218">+SUBTOTAL(9,AG85:AG87,AG90:AG91)</f>
        <v>468</v>
      </c>
      <c r="AH84" s="42">
        <f t="shared" si="218"/>
        <v>0</v>
      </c>
      <c r="AI84" s="42">
        <f t="shared" si="218"/>
        <v>0</v>
      </c>
      <c r="AJ84" s="42">
        <f t="shared" si="218"/>
        <v>0</v>
      </c>
      <c r="AK84" s="42">
        <f t="shared" si="218"/>
        <v>468</v>
      </c>
      <c r="AL84" s="42">
        <f t="shared" ref="AL84" si="219">+SUBTOTAL(9,AL85:AL87,AL90:AL91)</f>
        <v>0</v>
      </c>
    </row>
    <row r="85" spans="1:38" s="2" customFormat="1">
      <c r="A85" s="52">
        <v>41</v>
      </c>
      <c r="B85" s="51" t="s">
        <v>123</v>
      </c>
      <c r="C85" s="51" t="s">
        <v>124</v>
      </c>
      <c r="D85" s="13">
        <v>10139380</v>
      </c>
      <c r="E85" s="13">
        <v>8497</v>
      </c>
      <c r="F85" s="13"/>
      <c r="G85" s="13"/>
      <c r="H85" s="13"/>
      <c r="I85" s="13"/>
      <c r="J85" s="13"/>
      <c r="K85" s="13"/>
      <c r="L85" s="13">
        <v>4611</v>
      </c>
      <c r="M85" s="13"/>
      <c r="N85" s="13"/>
      <c r="O85" s="13"/>
      <c r="P85" s="13"/>
      <c r="Q85" s="13"/>
      <c r="R85" s="13"/>
      <c r="S85" s="13">
        <v>7642</v>
      </c>
      <c r="T85" s="13"/>
      <c r="U85" s="13"/>
      <c r="V85" s="13"/>
      <c r="W85" s="13"/>
      <c r="X85" s="13"/>
      <c r="Y85" s="13"/>
      <c r="Z85" s="13">
        <f t="shared" ref="Z85:Z86" si="220">+E85+L85+S85</f>
        <v>20750</v>
      </c>
      <c r="AA85" s="13">
        <f t="shared" ref="AA85:AA86" si="221">+F85+M85+T85</f>
        <v>0</v>
      </c>
      <c r="AB85" s="13">
        <f t="shared" ref="AB85:AB86" si="222">+G85+N85+U85</f>
        <v>0</v>
      </c>
      <c r="AC85" s="13">
        <f t="shared" ref="AC85:AC86" si="223">+H85+O85+V85</f>
        <v>0</v>
      </c>
      <c r="AD85" s="13">
        <f t="shared" ref="AD85:AD86" si="224">+I85+P85+W85</f>
        <v>0</v>
      </c>
      <c r="AE85" s="13">
        <f t="shared" ref="AE85:AE86" si="225">+J85+Q85+X85</f>
        <v>0</v>
      </c>
      <c r="AF85" s="13">
        <f t="shared" ref="AF85:AF86" si="226">+K85+R85+Y85</f>
        <v>0</v>
      </c>
      <c r="AG85" s="53">
        <v>207</v>
      </c>
      <c r="AH85" s="53"/>
      <c r="AI85" s="53">
        <v>0</v>
      </c>
      <c r="AJ85" s="53"/>
      <c r="AK85" s="53">
        <f t="shared" ref="AK85:AL86" si="227">+AG85+AI85</f>
        <v>207</v>
      </c>
      <c r="AL85" s="53">
        <f t="shared" si="227"/>
        <v>0</v>
      </c>
    </row>
    <row r="86" spans="1:38" s="2" customFormat="1">
      <c r="A86" s="52">
        <v>42</v>
      </c>
      <c r="B86" s="51" t="s">
        <v>125</v>
      </c>
      <c r="C86" s="51" t="s">
        <v>126</v>
      </c>
      <c r="D86" s="13">
        <v>2593668</v>
      </c>
      <c r="E86" s="13">
        <v>2149</v>
      </c>
      <c r="F86" s="13"/>
      <c r="G86" s="13"/>
      <c r="H86" s="13"/>
      <c r="I86" s="13"/>
      <c r="J86" s="13"/>
      <c r="K86" s="13"/>
      <c r="L86" s="13">
        <v>1633</v>
      </c>
      <c r="M86" s="13"/>
      <c r="N86" s="13"/>
      <c r="O86" s="13"/>
      <c r="P86" s="13"/>
      <c r="Q86" s="13"/>
      <c r="R86" s="13"/>
      <c r="S86" s="13">
        <v>1605</v>
      </c>
      <c r="T86" s="13"/>
      <c r="U86" s="13"/>
      <c r="V86" s="13"/>
      <c r="W86" s="13"/>
      <c r="X86" s="13"/>
      <c r="Y86" s="13"/>
      <c r="Z86" s="13">
        <f t="shared" si="220"/>
        <v>5387</v>
      </c>
      <c r="AA86" s="13">
        <f t="shared" si="221"/>
        <v>0</v>
      </c>
      <c r="AB86" s="13">
        <f t="shared" si="222"/>
        <v>0</v>
      </c>
      <c r="AC86" s="13">
        <f t="shared" si="223"/>
        <v>0</v>
      </c>
      <c r="AD86" s="13">
        <f t="shared" si="224"/>
        <v>0</v>
      </c>
      <c r="AE86" s="13">
        <f t="shared" si="225"/>
        <v>0</v>
      </c>
      <c r="AF86" s="13">
        <f t="shared" si="226"/>
        <v>0</v>
      </c>
      <c r="AG86" s="53">
        <v>82</v>
      </c>
      <c r="AH86" s="53"/>
      <c r="AI86" s="53">
        <v>0</v>
      </c>
      <c r="AJ86" s="53"/>
      <c r="AK86" s="53">
        <f t="shared" si="227"/>
        <v>82</v>
      </c>
      <c r="AL86" s="53">
        <f t="shared" si="227"/>
        <v>0</v>
      </c>
    </row>
    <row r="87" spans="1:38" s="2" customFormat="1">
      <c r="A87" s="52">
        <v>43</v>
      </c>
      <c r="B87" s="51" t="s">
        <v>208</v>
      </c>
      <c r="C87" s="51" t="s">
        <v>19</v>
      </c>
      <c r="D87" s="13">
        <f>SUM(D88:D89)</f>
        <v>1698430</v>
      </c>
      <c r="E87" s="13">
        <f>SUM(E88:E89)</f>
        <v>1081</v>
      </c>
      <c r="F87" s="13">
        <f t="shared" ref="F87:AL87" si="228">SUM(F88:F89)</f>
        <v>0</v>
      </c>
      <c r="G87" s="13">
        <f t="shared" si="228"/>
        <v>0</v>
      </c>
      <c r="H87" s="13">
        <f t="shared" si="228"/>
        <v>0</v>
      </c>
      <c r="I87" s="13">
        <f t="shared" si="228"/>
        <v>0</v>
      </c>
      <c r="J87" s="13">
        <f t="shared" si="228"/>
        <v>0</v>
      </c>
      <c r="K87" s="13">
        <f t="shared" si="228"/>
        <v>0</v>
      </c>
      <c r="L87" s="13">
        <f t="shared" si="228"/>
        <v>1450</v>
      </c>
      <c r="M87" s="13">
        <f t="shared" si="228"/>
        <v>0</v>
      </c>
      <c r="N87" s="13">
        <f t="shared" si="228"/>
        <v>0</v>
      </c>
      <c r="O87" s="13">
        <f t="shared" si="228"/>
        <v>0</v>
      </c>
      <c r="P87" s="13">
        <f t="shared" si="228"/>
        <v>0</v>
      </c>
      <c r="Q87" s="13">
        <f t="shared" si="228"/>
        <v>0</v>
      </c>
      <c r="R87" s="13">
        <f t="shared" si="228"/>
        <v>0</v>
      </c>
      <c r="S87" s="13">
        <f t="shared" si="228"/>
        <v>1338</v>
      </c>
      <c r="T87" s="13">
        <f t="shared" si="228"/>
        <v>0</v>
      </c>
      <c r="U87" s="13">
        <f t="shared" si="228"/>
        <v>0</v>
      </c>
      <c r="V87" s="13">
        <f t="shared" si="228"/>
        <v>0</v>
      </c>
      <c r="W87" s="13">
        <f t="shared" si="228"/>
        <v>0</v>
      </c>
      <c r="X87" s="13">
        <f t="shared" si="228"/>
        <v>0</v>
      </c>
      <c r="Y87" s="13">
        <f t="shared" si="228"/>
        <v>0</v>
      </c>
      <c r="Z87" s="13">
        <f t="shared" si="228"/>
        <v>3869</v>
      </c>
      <c r="AA87" s="13">
        <f>SUM(AA88:AA89)</f>
        <v>0</v>
      </c>
      <c r="AB87" s="13">
        <f t="shared" si="228"/>
        <v>0</v>
      </c>
      <c r="AC87" s="13">
        <f t="shared" si="228"/>
        <v>0</v>
      </c>
      <c r="AD87" s="13">
        <f t="shared" si="228"/>
        <v>0</v>
      </c>
      <c r="AE87" s="13">
        <f t="shared" si="228"/>
        <v>0</v>
      </c>
      <c r="AF87" s="13">
        <f t="shared" si="228"/>
        <v>0</v>
      </c>
      <c r="AG87" s="13">
        <f t="shared" si="228"/>
        <v>86</v>
      </c>
      <c r="AH87" s="13">
        <f t="shared" si="228"/>
        <v>0</v>
      </c>
      <c r="AI87" s="13">
        <f t="shared" si="228"/>
        <v>0</v>
      </c>
      <c r="AJ87" s="13">
        <f t="shared" si="228"/>
        <v>0</v>
      </c>
      <c r="AK87" s="13">
        <f t="shared" si="228"/>
        <v>86</v>
      </c>
      <c r="AL87" s="13">
        <f t="shared" si="228"/>
        <v>0</v>
      </c>
    </row>
    <row r="88" spans="1:38">
      <c r="A88" s="47"/>
      <c r="B88" s="44"/>
      <c r="C88" s="44" t="s">
        <v>128</v>
      </c>
      <c r="D88" s="45">
        <v>1486481</v>
      </c>
      <c r="E88" s="45">
        <v>1006</v>
      </c>
      <c r="F88" s="45"/>
      <c r="G88" s="45"/>
      <c r="H88" s="45"/>
      <c r="I88" s="45"/>
      <c r="J88" s="45"/>
      <c r="K88" s="45"/>
      <c r="L88" s="45">
        <v>1300</v>
      </c>
      <c r="M88" s="45"/>
      <c r="N88" s="45"/>
      <c r="O88" s="45"/>
      <c r="P88" s="45"/>
      <c r="Q88" s="45"/>
      <c r="R88" s="45"/>
      <c r="S88" s="45">
        <v>1130</v>
      </c>
      <c r="T88" s="45"/>
      <c r="U88" s="45"/>
      <c r="V88" s="45"/>
      <c r="W88" s="45"/>
      <c r="X88" s="45"/>
      <c r="Y88" s="45"/>
      <c r="Z88" s="7">
        <f t="shared" ref="Z88:Z90" si="229">+E88+L88+S88</f>
        <v>3436</v>
      </c>
      <c r="AA88" s="7">
        <f t="shared" ref="AA88:AA90" si="230">+F88+M88+T88</f>
        <v>0</v>
      </c>
      <c r="AB88" s="7">
        <f t="shared" ref="AB88:AB90" si="231">+G88+N88+U88</f>
        <v>0</v>
      </c>
      <c r="AC88" s="7">
        <f t="shared" ref="AC88:AC90" si="232">+H88+O88+V88</f>
        <v>0</v>
      </c>
      <c r="AD88" s="7">
        <f t="shared" ref="AD88:AD90" si="233">+I88+P88+W88</f>
        <v>0</v>
      </c>
      <c r="AE88" s="7">
        <f t="shared" ref="AE88:AE90" si="234">+J88+Q88+X88</f>
        <v>0</v>
      </c>
      <c r="AF88" s="7">
        <f t="shared" ref="AF88:AF90" si="235">+K88+R88+Y88</f>
        <v>0</v>
      </c>
      <c r="AG88" s="46">
        <v>48</v>
      </c>
      <c r="AH88" s="46"/>
      <c r="AI88" s="46">
        <v>0</v>
      </c>
      <c r="AJ88" s="46"/>
      <c r="AK88" s="46">
        <f t="shared" ref="AK88:AL90" si="236">+AG88+AI88</f>
        <v>48</v>
      </c>
      <c r="AL88" s="46">
        <f t="shared" si="236"/>
        <v>0</v>
      </c>
    </row>
    <row r="89" spans="1:38">
      <c r="A89" s="47"/>
      <c r="B89" s="44"/>
      <c r="C89" s="44" t="s">
        <v>129</v>
      </c>
      <c r="D89" s="45">
        <v>211949</v>
      </c>
      <c r="E89" s="45">
        <v>75</v>
      </c>
      <c r="F89" s="45"/>
      <c r="G89" s="45"/>
      <c r="H89" s="45"/>
      <c r="I89" s="45"/>
      <c r="J89" s="45"/>
      <c r="K89" s="45"/>
      <c r="L89" s="45">
        <v>150</v>
      </c>
      <c r="M89" s="45"/>
      <c r="N89" s="45"/>
      <c r="O89" s="45"/>
      <c r="P89" s="45"/>
      <c r="Q89" s="45"/>
      <c r="R89" s="45"/>
      <c r="S89" s="45">
        <v>208</v>
      </c>
      <c r="T89" s="45"/>
      <c r="U89" s="45"/>
      <c r="V89" s="45"/>
      <c r="W89" s="45"/>
      <c r="X89" s="45"/>
      <c r="Y89" s="45"/>
      <c r="Z89" s="7">
        <f t="shared" si="229"/>
        <v>433</v>
      </c>
      <c r="AA89" s="7">
        <f t="shared" si="230"/>
        <v>0</v>
      </c>
      <c r="AB89" s="7">
        <f t="shared" si="231"/>
        <v>0</v>
      </c>
      <c r="AC89" s="7">
        <f t="shared" si="232"/>
        <v>0</v>
      </c>
      <c r="AD89" s="7">
        <f t="shared" si="233"/>
        <v>0</v>
      </c>
      <c r="AE89" s="7">
        <f t="shared" si="234"/>
        <v>0</v>
      </c>
      <c r="AF89" s="7">
        <f t="shared" si="235"/>
        <v>0</v>
      </c>
      <c r="AG89" s="46">
        <v>38</v>
      </c>
      <c r="AH89" s="46"/>
      <c r="AI89" s="46">
        <v>0</v>
      </c>
      <c r="AJ89" s="46"/>
      <c r="AK89" s="46">
        <f t="shared" si="236"/>
        <v>38</v>
      </c>
      <c r="AL89" s="46">
        <f t="shared" si="236"/>
        <v>0</v>
      </c>
    </row>
    <row r="90" spans="1:38" s="2" customFormat="1">
      <c r="A90" s="52">
        <v>44</v>
      </c>
      <c r="B90" s="51" t="s">
        <v>130</v>
      </c>
      <c r="C90" s="51" t="s">
        <v>131</v>
      </c>
      <c r="D90" s="13">
        <v>412950</v>
      </c>
      <c r="E90" s="13">
        <v>245</v>
      </c>
      <c r="F90" s="13"/>
      <c r="G90" s="13"/>
      <c r="H90" s="13"/>
      <c r="I90" s="13"/>
      <c r="J90" s="13"/>
      <c r="K90" s="13"/>
      <c r="L90" s="13">
        <v>255</v>
      </c>
      <c r="M90" s="13"/>
      <c r="N90" s="13"/>
      <c r="O90" s="13"/>
      <c r="P90" s="13"/>
      <c r="Q90" s="13"/>
      <c r="R90" s="13"/>
      <c r="S90" s="13">
        <v>340</v>
      </c>
      <c r="T90" s="13"/>
      <c r="U90" s="13"/>
      <c r="V90" s="13"/>
      <c r="W90" s="13"/>
      <c r="X90" s="13"/>
      <c r="Y90" s="13"/>
      <c r="Z90" s="13">
        <f t="shared" si="229"/>
        <v>840</v>
      </c>
      <c r="AA90" s="13">
        <f t="shared" si="230"/>
        <v>0</v>
      </c>
      <c r="AB90" s="13">
        <f t="shared" si="231"/>
        <v>0</v>
      </c>
      <c r="AC90" s="13">
        <f t="shared" si="232"/>
        <v>0</v>
      </c>
      <c r="AD90" s="13">
        <f t="shared" si="233"/>
        <v>0</v>
      </c>
      <c r="AE90" s="13">
        <f t="shared" si="234"/>
        <v>0</v>
      </c>
      <c r="AF90" s="13">
        <f t="shared" si="235"/>
        <v>0</v>
      </c>
      <c r="AG90" s="53">
        <v>8</v>
      </c>
      <c r="AH90" s="53"/>
      <c r="AI90" s="53">
        <v>0</v>
      </c>
      <c r="AJ90" s="53"/>
      <c r="AK90" s="53">
        <f t="shared" si="236"/>
        <v>8</v>
      </c>
      <c r="AL90" s="53">
        <f t="shared" si="236"/>
        <v>0</v>
      </c>
    </row>
    <row r="91" spans="1:38" s="2" customFormat="1">
      <c r="A91" s="52">
        <v>45</v>
      </c>
      <c r="B91" s="51" t="s">
        <v>209</v>
      </c>
      <c r="C91" s="51" t="s">
        <v>19</v>
      </c>
      <c r="D91" s="13">
        <f>SUM(D92:D93)</f>
        <v>2312628</v>
      </c>
      <c r="E91" s="13">
        <f t="shared" ref="E91:AL91" si="237">SUM(E92:E93)</f>
        <v>2245</v>
      </c>
      <c r="F91" s="13">
        <f t="shared" si="237"/>
        <v>0</v>
      </c>
      <c r="G91" s="13">
        <f t="shared" si="237"/>
        <v>0</v>
      </c>
      <c r="H91" s="13">
        <f t="shared" si="237"/>
        <v>0</v>
      </c>
      <c r="I91" s="13">
        <f t="shared" si="237"/>
        <v>0</v>
      </c>
      <c r="J91" s="13">
        <f t="shared" si="237"/>
        <v>0</v>
      </c>
      <c r="K91" s="13">
        <f t="shared" si="237"/>
        <v>0</v>
      </c>
      <c r="L91" s="13">
        <f t="shared" si="237"/>
        <v>1549</v>
      </c>
      <c r="M91" s="13">
        <f t="shared" si="237"/>
        <v>0</v>
      </c>
      <c r="N91" s="13">
        <f t="shared" si="237"/>
        <v>0</v>
      </c>
      <c r="O91" s="13">
        <f t="shared" si="237"/>
        <v>0</v>
      </c>
      <c r="P91" s="13">
        <f t="shared" si="237"/>
        <v>0</v>
      </c>
      <c r="Q91" s="13">
        <f t="shared" si="237"/>
        <v>0</v>
      </c>
      <c r="R91" s="13">
        <f t="shared" si="237"/>
        <v>0</v>
      </c>
      <c r="S91" s="13">
        <f t="shared" si="237"/>
        <v>1085</v>
      </c>
      <c r="T91" s="13">
        <f t="shared" si="237"/>
        <v>0</v>
      </c>
      <c r="U91" s="13">
        <f t="shared" si="237"/>
        <v>0</v>
      </c>
      <c r="V91" s="13">
        <f t="shared" si="237"/>
        <v>0</v>
      </c>
      <c r="W91" s="13">
        <f t="shared" si="237"/>
        <v>0</v>
      </c>
      <c r="X91" s="13">
        <f t="shared" si="237"/>
        <v>0</v>
      </c>
      <c r="Y91" s="13">
        <f t="shared" si="237"/>
        <v>0</v>
      </c>
      <c r="Z91" s="13">
        <f t="shared" si="237"/>
        <v>4879</v>
      </c>
      <c r="AA91" s="13">
        <f t="shared" si="237"/>
        <v>0</v>
      </c>
      <c r="AB91" s="13">
        <f t="shared" si="237"/>
        <v>0</v>
      </c>
      <c r="AC91" s="13">
        <f t="shared" si="237"/>
        <v>0</v>
      </c>
      <c r="AD91" s="13">
        <f t="shared" si="237"/>
        <v>0</v>
      </c>
      <c r="AE91" s="13">
        <f t="shared" si="237"/>
        <v>0</v>
      </c>
      <c r="AF91" s="13">
        <f t="shared" si="237"/>
        <v>0</v>
      </c>
      <c r="AG91" s="13">
        <f t="shared" si="237"/>
        <v>85</v>
      </c>
      <c r="AH91" s="13">
        <f t="shared" si="237"/>
        <v>0</v>
      </c>
      <c r="AI91" s="13">
        <f t="shared" si="237"/>
        <v>0</v>
      </c>
      <c r="AJ91" s="13">
        <f t="shared" si="237"/>
        <v>0</v>
      </c>
      <c r="AK91" s="13">
        <f t="shared" si="237"/>
        <v>85</v>
      </c>
      <c r="AL91" s="13">
        <f t="shared" si="237"/>
        <v>0</v>
      </c>
    </row>
    <row r="92" spans="1:38">
      <c r="A92" s="47"/>
      <c r="B92" s="44"/>
      <c r="C92" s="44" t="s">
        <v>133</v>
      </c>
      <c r="D92" s="45">
        <v>343088</v>
      </c>
      <c r="E92" s="45">
        <v>195</v>
      </c>
      <c r="F92" s="45"/>
      <c r="G92" s="45"/>
      <c r="H92" s="45"/>
      <c r="I92" s="45"/>
      <c r="J92" s="45"/>
      <c r="K92" s="45"/>
      <c r="L92" s="45">
        <v>234</v>
      </c>
      <c r="M92" s="45"/>
      <c r="N92" s="45"/>
      <c r="O92" s="45"/>
      <c r="P92" s="45"/>
      <c r="Q92" s="45"/>
      <c r="R92" s="45"/>
      <c r="S92" s="45">
        <v>260</v>
      </c>
      <c r="T92" s="45"/>
      <c r="U92" s="45"/>
      <c r="V92" s="45"/>
      <c r="W92" s="45"/>
      <c r="X92" s="45"/>
      <c r="Y92" s="45"/>
      <c r="Z92" s="7">
        <f t="shared" ref="Z92:Z93" si="238">+E92+L92+S92</f>
        <v>689</v>
      </c>
      <c r="AA92" s="7">
        <f t="shared" ref="AA92:AA93" si="239">+F92+M92+T92</f>
        <v>0</v>
      </c>
      <c r="AB92" s="7">
        <f t="shared" ref="AB92:AB93" si="240">+G92+N92+U92</f>
        <v>0</v>
      </c>
      <c r="AC92" s="7">
        <f t="shared" ref="AC92:AC93" si="241">+H92+O92+V92</f>
        <v>0</v>
      </c>
      <c r="AD92" s="7">
        <f t="shared" ref="AD92:AD93" si="242">+I92+P92+W92</f>
        <v>0</v>
      </c>
      <c r="AE92" s="7">
        <f t="shared" ref="AE92:AE93" si="243">+J92+Q92+X92</f>
        <v>0</v>
      </c>
      <c r="AF92" s="7">
        <f t="shared" ref="AF92:AF93" si="244">+K92+R92+Y92</f>
        <v>0</v>
      </c>
      <c r="AG92" s="46">
        <v>40</v>
      </c>
      <c r="AH92" s="46"/>
      <c r="AI92" s="46">
        <v>0</v>
      </c>
      <c r="AJ92" s="46"/>
      <c r="AK92" s="46">
        <f t="shared" ref="AK92:AL93" si="245">+AG92+AI92</f>
        <v>40</v>
      </c>
      <c r="AL92" s="46">
        <f t="shared" si="245"/>
        <v>0</v>
      </c>
    </row>
    <row r="93" spans="1:38">
      <c r="A93" s="47"/>
      <c r="B93" s="44"/>
      <c r="C93" s="44" t="s">
        <v>134</v>
      </c>
      <c r="D93" s="45">
        <v>1969540</v>
      </c>
      <c r="E93" s="45">
        <v>2050</v>
      </c>
      <c r="F93" s="45"/>
      <c r="G93" s="45"/>
      <c r="H93" s="45"/>
      <c r="I93" s="45"/>
      <c r="J93" s="45"/>
      <c r="K93" s="45"/>
      <c r="L93" s="45">
        <v>1315</v>
      </c>
      <c r="M93" s="45"/>
      <c r="N93" s="45"/>
      <c r="O93" s="45"/>
      <c r="P93" s="45"/>
      <c r="Q93" s="45"/>
      <c r="R93" s="45"/>
      <c r="S93" s="45">
        <v>825</v>
      </c>
      <c r="T93" s="45"/>
      <c r="U93" s="45"/>
      <c r="V93" s="45"/>
      <c r="W93" s="45"/>
      <c r="X93" s="45"/>
      <c r="Y93" s="45"/>
      <c r="Z93" s="7">
        <f t="shared" si="238"/>
        <v>4190</v>
      </c>
      <c r="AA93" s="7">
        <f t="shared" si="239"/>
        <v>0</v>
      </c>
      <c r="AB93" s="7">
        <f t="shared" si="240"/>
        <v>0</v>
      </c>
      <c r="AC93" s="7">
        <f t="shared" si="241"/>
        <v>0</v>
      </c>
      <c r="AD93" s="7">
        <f t="shared" si="242"/>
        <v>0</v>
      </c>
      <c r="AE93" s="7">
        <f t="shared" si="243"/>
        <v>0</v>
      </c>
      <c r="AF93" s="7">
        <f t="shared" si="244"/>
        <v>0</v>
      </c>
      <c r="AG93" s="46">
        <v>45</v>
      </c>
      <c r="AH93" s="46"/>
      <c r="AI93" s="46">
        <v>0</v>
      </c>
      <c r="AJ93" s="46"/>
      <c r="AK93" s="46">
        <f t="shared" si="245"/>
        <v>45</v>
      </c>
      <c r="AL93" s="46">
        <f t="shared" si="245"/>
        <v>0</v>
      </c>
    </row>
    <row r="94" spans="1:38" s="31" customFormat="1">
      <c r="A94" s="48"/>
      <c r="B94" s="56" t="s">
        <v>153</v>
      </c>
      <c r="C94" s="57"/>
      <c r="D94" s="42">
        <f>+SUBTOTAL(9,D95:D103)</f>
        <v>17878848</v>
      </c>
      <c r="E94" s="42">
        <f t="shared" ref="E94:AI94" si="246">+SUBTOTAL(9,E95:E103)</f>
        <v>4403</v>
      </c>
      <c r="F94" s="42">
        <f t="shared" si="246"/>
        <v>0</v>
      </c>
      <c r="G94" s="42">
        <f t="shared" si="246"/>
        <v>0</v>
      </c>
      <c r="H94" s="42">
        <f t="shared" si="246"/>
        <v>0</v>
      </c>
      <c r="I94" s="42">
        <f t="shared" si="246"/>
        <v>0</v>
      </c>
      <c r="J94" s="42">
        <f t="shared" si="246"/>
        <v>0</v>
      </c>
      <c r="K94" s="42">
        <f t="shared" si="246"/>
        <v>0</v>
      </c>
      <c r="L94" s="42">
        <f t="shared" si="246"/>
        <v>8321</v>
      </c>
      <c r="M94" s="42">
        <f t="shared" si="246"/>
        <v>0</v>
      </c>
      <c r="N94" s="42">
        <f t="shared" si="246"/>
        <v>0</v>
      </c>
      <c r="O94" s="42">
        <f t="shared" si="246"/>
        <v>0</v>
      </c>
      <c r="P94" s="42">
        <f t="shared" si="246"/>
        <v>0</v>
      </c>
      <c r="Q94" s="42">
        <f t="shared" si="246"/>
        <v>0</v>
      </c>
      <c r="R94" s="42">
        <f t="shared" si="246"/>
        <v>0</v>
      </c>
      <c r="S94" s="42">
        <f t="shared" si="246"/>
        <v>22276</v>
      </c>
      <c r="T94" s="42">
        <f t="shared" si="246"/>
        <v>0</v>
      </c>
      <c r="U94" s="42">
        <f t="shared" si="246"/>
        <v>0</v>
      </c>
      <c r="V94" s="42">
        <f t="shared" si="246"/>
        <v>0</v>
      </c>
      <c r="W94" s="42">
        <f t="shared" si="246"/>
        <v>0</v>
      </c>
      <c r="X94" s="42">
        <f t="shared" si="246"/>
        <v>0</v>
      </c>
      <c r="Y94" s="42">
        <f t="shared" si="246"/>
        <v>0</v>
      </c>
      <c r="Z94" s="42">
        <f t="shared" si="246"/>
        <v>35000</v>
      </c>
      <c r="AA94" s="42">
        <f t="shared" si="246"/>
        <v>0</v>
      </c>
      <c r="AB94" s="42">
        <f t="shared" si="246"/>
        <v>0</v>
      </c>
      <c r="AC94" s="42">
        <f t="shared" si="246"/>
        <v>0</v>
      </c>
      <c r="AD94" s="42">
        <f t="shared" si="246"/>
        <v>0</v>
      </c>
      <c r="AE94" s="42">
        <f t="shared" si="246"/>
        <v>0</v>
      </c>
      <c r="AF94" s="42">
        <f t="shared" si="246"/>
        <v>0</v>
      </c>
      <c r="AG94" s="42">
        <f t="shared" si="246"/>
        <v>280</v>
      </c>
      <c r="AH94" s="42"/>
      <c r="AI94" s="42">
        <f t="shared" si="246"/>
        <v>0</v>
      </c>
      <c r="AJ94" s="42"/>
      <c r="AK94" s="42">
        <f t="shared" ref="AK94:AL94" si="247">+SUBTOTAL(9,AK95:AK103)</f>
        <v>280</v>
      </c>
      <c r="AL94" s="42">
        <f t="shared" si="247"/>
        <v>0</v>
      </c>
    </row>
    <row r="95" spans="1:38" s="2" customFormat="1">
      <c r="A95" s="52">
        <v>46</v>
      </c>
      <c r="B95" s="51" t="s">
        <v>135</v>
      </c>
      <c r="C95" s="51" t="s">
        <v>136</v>
      </c>
      <c r="D95" s="13">
        <v>5150476</v>
      </c>
      <c r="E95" s="13">
        <v>637</v>
      </c>
      <c r="F95" s="13"/>
      <c r="G95" s="13"/>
      <c r="H95" s="13"/>
      <c r="I95" s="13"/>
      <c r="J95" s="13"/>
      <c r="K95" s="13"/>
      <c r="L95" s="13">
        <v>1277</v>
      </c>
      <c r="M95" s="13"/>
      <c r="N95" s="13"/>
      <c r="O95" s="13"/>
      <c r="P95" s="13"/>
      <c r="Q95" s="13"/>
      <c r="R95" s="13"/>
      <c r="S95" s="13">
        <v>4247</v>
      </c>
      <c r="T95" s="13"/>
      <c r="U95" s="13"/>
      <c r="V95" s="13"/>
      <c r="W95" s="13"/>
      <c r="X95" s="13"/>
      <c r="Y95" s="13"/>
      <c r="Z95" s="13">
        <f t="shared" ref="Z95:Z103" si="248">+E95+L95+S95</f>
        <v>6161</v>
      </c>
      <c r="AA95" s="13">
        <f t="shared" ref="AA95:AA103" si="249">+F95+M95+T95</f>
        <v>0</v>
      </c>
      <c r="AB95" s="13">
        <f t="shared" ref="AB95:AB103" si="250">+G95+N95+U95</f>
        <v>0</v>
      </c>
      <c r="AC95" s="13">
        <f t="shared" ref="AC95:AC103" si="251">+H95+O95+V95</f>
        <v>0</v>
      </c>
      <c r="AD95" s="13">
        <f t="shared" ref="AD95:AD103" si="252">+I95+P95+W95</f>
        <v>0</v>
      </c>
      <c r="AE95" s="13">
        <f t="shared" ref="AE95:AE103" si="253">+J95+Q95+X95</f>
        <v>0</v>
      </c>
      <c r="AF95" s="13">
        <f t="shared" ref="AF95:AF103" si="254">+K95+R95+Y95</f>
        <v>0</v>
      </c>
      <c r="AG95" s="53">
        <v>40</v>
      </c>
      <c r="AH95" s="53"/>
      <c r="AI95" s="53">
        <v>0</v>
      </c>
      <c r="AJ95" s="53"/>
      <c r="AK95" s="53">
        <f t="shared" ref="AK95:AL103" si="255">+AG95+AI95</f>
        <v>40</v>
      </c>
      <c r="AL95" s="53">
        <f t="shared" si="255"/>
        <v>0</v>
      </c>
    </row>
    <row r="96" spans="1:38" s="2" customFormat="1">
      <c r="A96" s="52">
        <v>47</v>
      </c>
      <c r="B96" s="51" t="s">
        <v>137</v>
      </c>
      <c r="C96" s="51" t="s">
        <v>138</v>
      </c>
      <c r="D96" s="13">
        <v>2840170</v>
      </c>
      <c r="E96" s="13">
        <v>520</v>
      </c>
      <c r="F96" s="13"/>
      <c r="G96" s="13"/>
      <c r="H96" s="13"/>
      <c r="I96" s="13"/>
      <c r="J96" s="13"/>
      <c r="K96" s="13"/>
      <c r="L96" s="13">
        <v>2522</v>
      </c>
      <c r="M96" s="13"/>
      <c r="N96" s="13"/>
      <c r="O96" s="13"/>
      <c r="P96" s="13"/>
      <c r="Q96" s="13"/>
      <c r="R96" s="13"/>
      <c r="S96" s="13">
        <v>3500</v>
      </c>
      <c r="T96" s="13"/>
      <c r="U96" s="13"/>
      <c r="V96" s="13"/>
      <c r="W96" s="13"/>
      <c r="X96" s="13"/>
      <c r="Y96" s="13"/>
      <c r="Z96" s="13">
        <f t="shared" si="248"/>
        <v>6542</v>
      </c>
      <c r="AA96" s="13">
        <f t="shared" si="249"/>
        <v>0</v>
      </c>
      <c r="AB96" s="13">
        <f t="shared" si="250"/>
        <v>0</v>
      </c>
      <c r="AC96" s="13">
        <f t="shared" si="251"/>
        <v>0</v>
      </c>
      <c r="AD96" s="13">
        <f t="shared" si="252"/>
        <v>0</v>
      </c>
      <c r="AE96" s="13">
        <f t="shared" si="253"/>
        <v>0</v>
      </c>
      <c r="AF96" s="13">
        <f t="shared" si="254"/>
        <v>0</v>
      </c>
      <c r="AG96" s="53">
        <v>52</v>
      </c>
      <c r="AH96" s="53"/>
      <c r="AI96" s="53">
        <v>0</v>
      </c>
      <c r="AJ96" s="53"/>
      <c r="AK96" s="53">
        <f t="shared" si="255"/>
        <v>52</v>
      </c>
      <c r="AL96" s="53">
        <f t="shared" si="255"/>
        <v>0</v>
      </c>
    </row>
    <row r="97" spans="1:38" s="2" customFormat="1">
      <c r="A97" s="52">
        <v>48</v>
      </c>
      <c r="B97" s="51" t="s">
        <v>139</v>
      </c>
      <c r="C97" s="51" t="s">
        <v>140</v>
      </c>
      <c r="D97" s="13">
        <v>3125734</v>
      </c>
      <c r="E97" s="13">
        <v>867</v>
      </c>
      <c r="F97" s="13"/>
      <c r="G97" s="13"/>
      <c r="H97" s="13"/>
      <c r="I97" s="13"/>
      <c r="J97" s="13"/>
      <c r="K97" s="13"/>
      <c r="L97" s="13">
        <v>1365</v>
      </c>
      <c r="M97" s="13"/>
      <c r="N97" s="13"/>
      <c r="O97" s="13"/>
      <c r="P97" s="13"/>
      <c r="Q97" s="13"/>
      <c r="R97" s="13"/>
      <c r="S97" s="13">
        <v>4687</v>
      </c>
      <c r="T97" s="13"/>
      <c r="U97" s="13"/>
      <c r="V97" s="13"/>
      <c r="W97" s="13"/>
      <c r="X97" s="13"/>
      <c r="Y97" s="13"/>
      <c r="Z97" s="13">
        <f t="shared" si="248"/>
        <v>6919</v>
      </c>
      <c r="AA97" s="13">
        <f t="shared" si="249"/>
        <v>0</v>
      </c>
      <c r="AB97" s="13">
        <f t="shared" si="250"/>
        <v>0</v>
      </c>
      <c r="AC97" s="13">
        <f t="shared" si="251"/>
        <v>0</v>
      </c>
      <c r="AD97" s="13">
        <f t="shared" si="252"/>
        <v>0</v>
      </c>
      <c r="AE97" s="13">
        <f t="shared" si="253"/>
        <v>0</v>
      </c>
      <c r="AF97" s="13">
        <f t="shared" si="254"/>
        <v>0</v>
      </c>
      <c r="AG97" s="53">
        <v>58</v>
      </c>
      <c r="AH97" s="53"/>
      <c r="AI97" s="53">
        <v>0</v>
      </c>
      <c r="AJ97" s="53"/>
      <c r="AK97" s="53">
        <f t="shared" si="255"/>
        <v>58</v>
      </c>
      <c r="AL97" s="53">
        <f t="shared" si="255"/>
        <v>0</v>
      </c>
    </row>
    <row r="98" spans="1:38" s="2" customFormat="1">
      <c r="A98" s="52">
        <v>49</v>
      </c>
      <c r="B98" s="51" t="s">
        <v>141</v>
      </c>
      <c r="C98" s="51" t="s">
        <v>142</v>
      </c>
      <c r="D98" s="13">
        <v>877804</v>
      </c>
      <c r="E98" s="13">
        <v>453</v>
      </c>
      <c r="F98" s="13"/>
      <c r="G98" s="13"/>
      <c r="H98" s="13"/>
      <c r="I98" s="13"/>
      <c r="J98" s="13"/>
      <c r="K98" s="13"/>
      <c r="L98" s="13">
        <v>541</v>
      </c>
      <c r="M98" s="13"/>
      <c r="N98" s="13"/>
      <c r="O98" s="13"/>
      <c r="P98" s="13"/>
      <c r="Q98" s="13"/>
      <c r="R98" s="13"/>
      <c r="S98" s="13">
        <v>1099</v>
      </c>
      <c r="T98" s="13"/>
      <c r="U98" s="13"/>
      <c r="V98" s="13"/>
      <c r="W98" s="13"/>
      <c r="X98" s="13"/>
      <c r="Y98" s="13"/>
      <c r="Z98" s="13">
        <f t="shared" si="248"/>
        <v>2093</v>
      </c>
      <c r="AA98" s="13">
        <f t="shared" si="249"/>
        <v>0</v>
      </c>
      <c r="AB98" s="13">
        <f t="shared" si="250"/>
        <v>0</v>
      </c>
      <c r="AC98" s="13">
        <f t="shared" si="251"/>
        <v>0</v>
      </c>
      <c r="AD98" s="13">
        <f t="shared" si="252"/>
        <v>0</v>
      </c>
      <c r="AE98" s="13">
        <f t="shared" si="253"/>
        <v>0</v>
      </c>
      <c r="AF98" s="13">
        <f t="shared" si="254"/>
        <v>0</v>
      </c>
      <c r="AG98" s="53">
        <v>16</v>
      </c>
      <c r="AH98" s="53"/>
      <c r="AI98" s="53">
        <v>0</v>
      </c>
      <c r="AJ98" s="53"/>
      <c r="AK98" s="53">
        <f t="shared" si="255"/>
        <v>16</v>
      </c>
      <c r="AL98" s="53">
        <f t="shared" si="255"/>
        <v>0</v>
      </c>
    </row>
    <row r="99" spans="1:38" s="2" customFormat="1">
      <c r="A99" s="52">
        <v>50</v>
      </c>
      <c r="B99" s="51" t="s">
        <v>143</v>
      </c>
      <c r="C99" s="51" t="s">
        <v>144</v>
      </c>
      <c r="D99" s="13">
        <v>3254456</v>
      </c>
      <c r="E99" s="13">
        <v>700</v>
      </c>
      <c r="F99" s="13"/>
      <c r="G99" s="13"/>
      <c r="H99" s="13"/>
      <c r="I99" s="13"/>
      <c r="J99" s="13"/>
      <c r="K99" s="13"/>
      <c r="L99" s="13">
        <v>461</v>
      </c>
      <c r="M99" s="13"/>
      <c r="N99" s="13"/>
      <c r="O99" s="13"/>
      <c r="P99" s="13"/>
      <c r="Q99" s="13"/>
      <c r="R99" s="13"/>
      <c r="S99" s="13">
        <v>5839</v>
      </c>
      <c r="T99" s="13"/>
      <c r="U99" s="13"/>
      <c r="V99" s="13"/>
      <c r="W99" s="13"/>
      <c r="X99" s="13"/>
      <c r="Y99" s="13"/>
      <c r="Z99" s="13">
        <f t="shared" si="248"/>
        <v>7000</v>
      </c>
      <c r="AA99" s="13">
        <f t="shared" si="249"/>
        <v>0</v>
      </c>
      <c r="AB99" s="13">
        <f t="shared" si="250"/>
        <v>0</v>
      </c>
      <c r="AC99" s="13">
        <f t="shared" si="251"/>
        <v>0</v>
      </c>
      <c r="AD99" s="13">
        <f t="shared" si="252"/>
        <v>0</v>
      </c>
      <c r="AE99" s="13">
        <f t="shared" si="253"/>
        <v>0</v>
      </c>
      <c r="AF99" s="13">
        <f t="shared" si="254"/>
        <v>0</v>
      </c>
      <c r="AG99" s="53">
        <v>58</v>
      </c>
      <c r="AH99" s="53"/>
      <c r="AI99" s="53">
        <v>0</v>
      </c>
      <c r="AJ99" s="53"/>
      <c r="AK99" s="53">
        <f t="shared" si="255"/>
        <v>58</v>
      </c>
      <c r="AL99" s="53">
        <f t="shared" si="255"/>
        <v>0</v>
      </c>
    </row>
    <row r="100" spans="1:38" s="2" customFormat="1">
      <c r="A100" s="52">
        <v>51</v>
      </c>
      <c r="B100" s="51" t="s">
        <v>145</v>
      </c>
      <c r="C100" s="51" t="s">
        <v>146</v>
      </c>
      <c r="D100" s="13">
        <v>745708</v>
      </c>
      <c r="E100" s="13">
        <v>300</v>
      </c>
      <c r="F100" s="13"/>
      <c r="G100" s="13"/>
      <c r="H100" s="13"/>
      <c r="I100" s="13"/>
      <c r="J100" s="13"/>
      <c r="K100" s="13"/>
      <c r="L100" s="13">
        <v>505</v>
      </c>
      <c r="M100" s="13"/>
      <c r="N100" s="13"/>
      <c r="O100" s="13"/>
      <c r="P100" s="13"/>
      <c r="Q100" s="13"/>
      <c r="R100" s="13"/>
      <c r="S100" s="13">
        <v>950</v>
      </c>
      <c r="T100" s="13"/>
      <c r="U100" s="13"/>
      <c r="V100" s="13"/>
      <c r="W100" s="13"/>
      <c r="X100" s="13"/>
      <c r="Y100" s="13"/>
      <c r="Z100" s="13">
        <f t="shared" si="248"/>
        <v>1755</v>
      </c>
      <c r="AA100" s="13">
        <f t="shared" si="249"/>
        <v>0</v>
      </c>
      <c r="AB100" s="13">
        <f t="shared" si="250"/>
        <v>0</v>
      </c>
      <c r="AC100" s="13">
        <f t="shared" si="251"/>
        <v>0</v>
      </c>
      <c r="AD100" s="13">
        <f t="shared" si="252"/>
        <v>0</v>
      </c>
      <c r="AE100" s="13">
        <f t="shared" si="253"/>
        <v>0</v>
      </c>
      <c r="AF100" s="13">
        <f t="shared" si="254"/>
        <v>0</v>
      </c>
      <c r="AG100" s="53">
        <v>12</v>
      </c>
      <c r="AH100" s="53"/>
      <c r="AI100" s="53">
        <v>0</v>
      </c>
      <c r="AJ100" s="53"/>
      <c r="AK100" s="53">
        <f t="shared" si="255"/>
        <v>12</v>
      </c>
      <c r="AL100" s="53">
        <f t="shared" si="255"/>
        <v>0</v>
      </c>
    </row>
    <row r="101" spans="1:38" s="2" customFormat="1">
      <c r="A101" s="52">
        <v>52</v>
      </c>
      <c r="B101" s="51" t="s">
        <v>147</v>
      </c>
      <c r="C101" s="51" t="s">
        <v>148</v>
      </c>
      <c r="D101" s="13">
        <v>258738</v>
      </c>
      <c r="E101" s="13">
        <v>200</v>
      </c>
      <c r="F101" s="13"/>
      <c r="G101" s="13"/>
      <c r="H101" s="13"/>
      <c r="I101" s="13"/>
      <c r="J101" s="13"/>
      <c r="K101" s="13"/>
      <c r="L101" s="13">
        <v>180</v>
      </c>
      <c r="M101" s="13"/>
      <c r="N101" s="13"/>
      <c r="O101" s="13"/>
      <c r="P101" s="13"/>
      <c r="Q101" s="13"/>
      <c r="R101" s="13"/>
      <c r="S101" s="13">
        <v>250</v>
      </c>
      <c r="T101" s="13"/>
      <c r="U101" s="13"/>
      <c r="V101" s="13"/>
      <c r="W101" s="13"/>
      <c r="X101" s="13"/>
      <c r="Y101" s="13"/>
      <c r="Z101" s="13">
        <f t="shared" si="248"/>
        <v>630</v>
      </c>
      <c r="AA101" s="13">
        <f t="shared" si="249"/>
        <v>0</v>
      </c>
      <c r="AB101" s="13">
        <f t="shared" si="250"/>
        <v>0</v>
      </c>
      <c r="AC101" s="13">
        <f t="shared" si="251"/>
        <v>0</v>
      </c>
      <c r="AD101" s="13">
        <f t="shared" si="252"/>
        <v>0</v>
      </c>
      <c r="AE101" s="13">
        <f t="shared" si="253"/>
        <v>0</v>
      </c>
      <c r="AF101" s="13">
        <f t="shared" si="254"/>
        <v>0</v>
      </c>
      <c r="AG101" s="53">
        <v>12</v>
      </c>
      <c r="AH101" s="53"/>
      <c r="AI101" s="53">
        <v>0</v>
      </c>
      <c r="AJ101" s="53"/>
      <c r="AK101" s="53">
        <f t="shared" si="255"/>
        <v>12</v>
      </c>
      <c r="AL101" s="53">
        <f t="shared" si="255"/>
        <v>0</v>
      </c>
    </row>
    <row r="102" spans="1:38" s="2" customFormat="1">
      <c r="A102" s="52">
        <v>53</v>
      </c>
      <c r="B102" s="51" t="s">
        <v>149</v>
      </c>
      <c r="C102" s="51" t="s">
        <v>150</v>
      </c>
      <c r="D102" s="13">
        <v>775968</v>
      </c>
      <c r="E102" s="13">
        <v>500</v>
      </c>
      <c r="F102" s="13"/>
      <c r="G102" s="13"/>
      <c r="H102" s="13"/>
      <c r="I102" s="13"/>
      <c r="J102" s="13"/>
      <c r="K102" s="13"/>
      <c r="L102" s="13">
        <v>696</v>
      </c>
      <c r="M102" s="13"/>
      <c r="N102" s="13"/>
      <c r="O102" s="13"/>
      <c r="P102" s="13"/>
      <c r="Q102" s="13"/>
      <c r="R102" s="13"/>
      <c r="S102" s="13">
        <v>704</v>
      </c>
      <c r="T102" s="13"/>
      <c r="U102" s="13"/>
      <c r="V102" s="13"/>
      <c r="W102" s="13"/>
      <c r="X102" s="13"/>
      <c r="Y102" s="13"/>
      <c r="Z102" s="13">
        <f t="shared" si="248"/>
        <v>1900</v>
      </c>
      <c r="AA102" s="13">
        <f t="shared" si="249"/>
        <v>0</v>
      </c>
      <c r="AB102" s="13">
        <f t="shared" si="250"/>
        <v>0</v>
      </c>
      <c r="AC102" s="13">
        <f t="shared" si="251"/>
        <v>0</v>
      </c>
      <c r="AD102" s="13">
        <f t="shared" si="252"/>
        <v>0</v>
      </c>
      <c r="AE102" s="13">
        <f t="shared" si="253"/>
        <v>0</v>
      </c>
      <c r="AF102" s="13">
        <f t="shared" si="254"/>
        <v>0</v>
      </c>
      <c r="AG102" s="53">
        <v>14</v>
      </c>
      <c r="AH102" s="53"/>
      <c r="AI102" s="53">
        <v>0</v>
      </c>
      <c r="AJ102" s="53"/>
      <c r="AK102" s="53">
        <f t="shared" si="255"/>
        <v>14</v>
      </c>
      <c r="AL102" s="53">
        <f t="shared" si="255"/>
        <v>0</v>
      </c>
    </row>
    <row r="103" spans="1:38" s="2" customFormat="1">
      <c r="A103" s="52">
        <v>54</v>
      </c>
      <c r="B103" s="51" t="s">
        <v>151</v>
      </c>
      <c r="C103" s="51" t="s">
        <v>152</v>
      </c>
      <c r="D103" s="13">
        <v>849794</v>
      </c>
      <c r="E103" s="13">
        <v>226</v>
      </c>
      <c r="F103" s="13"/>
      <c r="G103" s="13"/>
      <c r="H103" s="13"/>
      <c r="I103" s="13"/>
      <c r="J103" s="13"/>
      <c r="K103" s="13"/>
      <c r="L103" s="13">
        <v>774</v>
      </c>
      <c r="M103" s="13"/>
      <c r="N103" s="13"/>
      <c r="O103" s="13"/>
      <c r="P103" s="13"/>
      <c r="Q103" s="13"/>
      <c r="R103" s="13"/>
      <c r="S103" s="13">
        <v>1000</v>
      </c>
      <c r="T103" s="13"/>
      <c r="U103" s="13"/>
      <c r="V103" s="13"/>
      <c r="W103" s="13"/>
      <c r="X103" s="13"/>
      <c r="Y103" s="13"/>
      <c r="Z103" s="13">
        <f t="shared" si="248"/>
        <v>2000</v>
      </c>
      <c r="AA103" s="13">
        <f t="shared" si="249"/>
        <v>0</v>
      </c>
      <c r="AB103" s="13">
        <f t="shared" si="250"/>
        <v>0</v>
      </c>
      <c r="AC103" s="13">
        <f t="shared" si="251"/>
        <v>0</v>
      </c>
      <c r="AD103" s="13">
        <f t="shared" si="252"/>
        <v>0</v>
      </c>
      <c r="AE103" s="13">
        <f t="shared" si="253"/>
        <v>0</v>
      </c>
      <c r="AF103" s="13">
        <f t="shared" si="254"/>
        <v>0</v>
      </c>
      <c r="AG103" s="53">
        <v>18</v>
      </c>
      <c r="AH103" s="53"/>
      <c r="AI103" s="53">
        <v>0</v>
      </c>
      <c r="AJ103" s="53"/>
      <c r="AK103" s="53">
        <f t="shared" si="255"/>
        <v>18</v>
      </c>
      <c r="AL103" s="53">
        <f t="shared" si="255"/>
        <v>0</v>
      </c>
    </row>
    <row r="104" spans="1:38" s="31" customFormat="1">
      <c r="A104" s="48"/>
      <c r="B104" s="56" t="s">
        <v>154</v>
      </c>
      <c r="C104" s="57"/>
      <c r="D104" s="42">
        <f t="shared" ref="D104" si="256">+SUBTOTAL(9,D105:D113)</f>
        <v>2749594</v>
      </c>
      <c r="E104" s="42">
        <f t="shared" ref="E104:AF104" si="257">+SUBTOTAL(9,E105:E113)</f>
        <v>1230</v>
      </c>
      <c r="F104" s="42">
        <f t="shared" si="257"/>
        <v>0</v>
      </c>
      <c r="G104" s="42">
        <f t="shared" si="257"/>
        <v>0</v>
      </c>
      <c r="H104" s="42">
        <f t="shared" si="257"/>
        <v>0</v>
      </c>
      <c r="I104" s="42">
        <f t="shared" si="257"/>
        <v>0</v>
      </c>
      <c r="J104" s="42">
        <f t="shared" si="257"/>
        <v>0</v>
      </c>
      <c r="K104" s="42">
        <f t="shared" si="257"/>
        <v>0</v>
      </c>
      <c r="L104" s="42">
        <f t="shared" si="257"/>
        <v>2408</v>
      </c>
      <c r="M104" s="42">
        <f t="shared" si="257"/>
        <v>0</v>
      </c>
      <c r="N104" s="42">
        <f t="shared" si="257"/>
        <v>0</v>
      </c>
      <c r="O104" s="42">
        <f t="shared" si="257"/>
        <v>0</v>
      </c>
      <c r="P104" s="42">
        <f t="shared" si="257"/>
        <v>0</v>
      </c>
      <c r="Q104" s="42">
        <f t="shared" si="257"/>
        <v>0</v>
      </c>
      <c r="R104" s="42">
        <f t="shared" si="257"/>
        <v>0</v>
      </c>
      <c r="S104" s="42">
        <f t="shared" si="257"/>
        <v>1867</v>
      </c>
      <c r="T104" s="42">
        <f t="shared" si="257"/>
        <v>0</v>
      </c>
      <c r="U104" s="42">
        <f t="shared" si="257"/>
        <v>0</v>
      </c>
      <c r="V104" s="42">
        <f t="shared" si="257"/>
        <v>0</v>
      </c>
      <c r="W104" s="42">
        <f t="shared" si="257"/>
        <v>0</v>
      </c>
      <c r="X104" s="42">
        <f t="shared" si="257"/>
        <v>0</v>
      </c>
      <c r="Y104" s="42">
        <f t="shared" si="257"/>
        <v>0</v>
      </c>
      <c r="Z104" s="42">
        <f t="shared" si="257"/>
        <v>5505</v>
      </c>
      <c r="AA104" s="42">
        <f t="shared" si="257"/>
        <v>0</v>
      </c>
      <c r="AB104" s="42">
        <f t="shared" si="257"/>
        <v>0</v>
      </c>
      <c r="AC104" s="42">
        <f t="shared" si="257"/>
        <v>0</v>
      </c>
      <c r="AD104" s="42">
        <f t="shared" si="257"/>
        <v>0</v>
      </c>
      <c r="AE104" s="42">
        <f t="shared" si="257"/>
        <v>0</v>
      </c>
      <c r="AF104" s="42">
        <f t="shared" si="257"/>
        <v>0</v>
      </c>
      <c r="AG104" s="42">
        <f t="shared" ref="AG104" si="258">+SUBTOTAL(9,AG105:AG113)</f>
        <v>67</v>
      </c>
      <c r="AH104" s="42"/>
      <c r="AI104" s="42">
        <f t="shared" ref="AI104" si="259">+SUBTOTAL(9,AI105:AI113)</f>
        <v>8</v>
      </c>
      <c r="AJ104" s="42"/>
      <c r="AK104" s="42">
        <f t="shared" ref="AK104:AL104" si="260">+SUBTOTAL(9,AK105:AK113)</f>
        <v>75</v>
      </c>
      <c r="AL104" s="42">
        <f t="shared" si="260"/>
        <v>0</v>
      </c>
    </row>
    <row r="105" spans="1:38" s="2" customFormat="1">
      <c r="A105" s="52">
        <v>55</v>
      </c>
      <c r="B105" s="51" t="s">
        <v>210</v>
      </c>
      <c r="C105" s="51" t="s">
        <v>156</v>
      </c>
      <c r="D105" s="13">
        <v>634974</v>
      </c>
      <c r="E105" s="13">
        <v>237</v>
      </c>
      <c r="F105" s="13"/>
      <c r="G105" s="13"/>
      <c r="H105" s="13"/>
      <c r="I105" s="13"/>
      <c r="J105" s="13"/>
      <c r="K105" s="13"/>
      <c r="L105" s="13">
        <v>313</v>
      </c>
      <c r="M105" s="13"/>
      <c r="N105" s="13"/>
      <c r="O105" s="13"/>
      <c r="P105" s="13"/>
      <c r="Q105" s="13"/>
      <c r="R105" s="13"/>
      <c r="S105" s="13">
        <v>302</v>
      </c>
      <c r="T105" s="13"/>
      <c r="U105" s="13"/>
      <c r="V105" s="13"/>
      <c r="W105" s="13"/>
      <c r="X105" s="13"/>
      <c r="Y105" s="13"/>
      <c r="Z105" s="13">
        <f t="shared" ref="Z105:Z113" si="261">+E105+L105+S105</f>
        <v>852</v>
      </c>
      <c r="AA105" s="13">
        <f t="shared" ref="AA105:AA113" si="262">+F105+M105+T105</f>
        <v>0</v>
      </c>
      <c r="AB105" s="13">
        <f t="shared" ref="AB105:AB113" si="263">+G105+N105+U105</f>
        <v>0</v>
      </c>
      <c r="AC105" s="13">
        <f t="shared" ref="AC105:AC113" si="264">+H105+O105+V105</f>
        <v>0</v>
      </c>
      <c r="AD105" s="13">
        <f t="shared" ref="AD105:AD113" si="265">+I105+P105+W105</f>
        <v>0</v>
      </c>
      <c r="AE105" s="13">
        <f t="shared" ref="AE105:AE113" si="266">+J105+Q105+X105</f>
        <v>0</v>
      </c>
      <c r="AF105" s="13">
        <f t="shared" ref="AF105:AF113" si="267">+K105+R105+Y105</f>
        <v>0</v>
      </c>
      <c r="AG105" s="53">
        <v>8</v>
      </c>
      <c r="AH105" s="53"/>
      <c r="AI105" s="53">
        <v>1</v>
      </c>
      <c r="AJ105" s="53"/>
      <c r="AK105" s="53">
        <f t="shared" ref="AK105:AL113" si="268">+AG105+AI105</f>
        <v>9</v>
      </c>
      <c r="AL105" s="53">
        <f t="shared" si="268"/>
        <v>0</v>
      </c>
    </row>
    <row r="106" spans="1:38" s="2" customFormat="1">
      <c r="A106" s="52">
        <v>56</v>
      </c>
      <c r="B106" s="51" t="s">
        <v>157</v>
      </c>
      <c r="C106" s="51" t="s">
        <v>156</v>
      </c>
      <c r="D106" s="13">
        <v>201552</v>
      </c>
      <c r="E106" s="13">
        <v>113</v>
      </c>
      <c r="F106" s="13"/>
      <c r="G106" s="13"/>
      <c r="H106" s="13"/>
      <c r="I106" s="13"/>
      <c r="J106" s="13"/>
      <c r="K106" s="13"/>
      <c r="L106" s="13">
        <v>269</v>
      </c>
      <c r="M106" s="13"/>
      <c r="N106" s="13"/>
      <c r="O106" s="13"/>
      <c r="P106" s="13"/>
      <c r="Q106" s="13"/>
      <c r="R106" s="13"/>
      <c r="S106" s="13">
        <v>78</v>
      </c>
      <c r="T106" s="13"/>
      <c r="U106" s="13"/>
      <c r="V106" s="13"/>
      <c r="W106" s="13"/>
      <c r="X106" s="13"/>
      <c r="Y106" s="13"/>
      <c r="Z106" s="13">
        <f t="shared" si="261"/>
        <v>460</v>
      </c>
      <c r="AA106" s="13">
        <f t="shared" si="262"/>
        <v>0</v>
      </c>
      <c r="AB106" s="13">
        <f t="shared" si="263"/>
        <v>0</v>
      </c>
      <c r="AC106" s="13">
        <f t="shared" si="264"/>
        <v>0</v>
      </c>
      <c r="AD106" s="13">
        <f t="shared" si="265"/>
        <v>0</v>
      </c>
      <c r="AE106" s="13">
        <f t="shared" si="266"/>
        <v>0</v>
      </c>
      <c r="AF106" s="13">
        <f t="shared" si="267"/>
        <v>0</v>
      </c>
      <c r="AG106" s="53">
        <v>5</v>
      </c>
      <c r="AH106" s="53"/>
      <c r="AI106" s="53">
        <v>2</v>
      </c>
      <c r="AJ106" s="53"/>
      <c r="AK106" s="53">
        <f t="shared" si="268"/>
        <v>7</v>
      </c>
      <c r="AL106" s="53">
        <f t="shared" si="268"/>
        <v>0</v>
      </c>
    </row>
    <row r="107" spans="1:38" s="2" customFormat="1">
      <c r="A107" s="52">
        <v>57</v>
      </c>
      <c r="B107" s="51" t="s">
        <v>158</v>
      </c>
      <c r="C107" s="51" t="s">
        <v>159</v>
      </c>
      <c r="D107" s="13">
        <v>231958</v>
      </c>
      <c r="E107" s="13">
        <v>176</v>
      </c>
      <c r="F107" s="13"/>
      <c r="G107" s="13"/>
      <c r="H107" s="13"/>
      <c r="I107" s="13"/>
      <c r="J107" s="13"/>
      <c r="K107" s="13"/>
      <c r="L107" s="13">
        <v>182</v>
      </c>
      <c r="M107" s="13"/>
      <c r="N107" s="13"/>
      <c r="O107" s="13"/>
      <c r="P107" s="13"/>
      <c r="Q107" s="13"/>
      <c r="R107" s="13"/>
      <c r="S107" s="13">
        <v>162</v>
      </c>
      <c r="T107" s="13"/>
      <c r="U107" s="13"/>
      <c r="V107" s="13"/>
      <c r="W107" s="13"/>
      <c r="X107" s="13"/>
      <c r="Y107" s="13"/>
      <c r="Z107" s="13">
        <f t="shared" si="261"/>
        <v>520</v>
      </c>
      <c r="AA107" s="13">
        <f t="shared" si="262"/>
        <v>0</v>
      </c>
      <c r="AB107" s="13">
        <f t="shared" si="263"/>
        <v>0</v>
      </c>
      <c r="AC107" s="13">
        <f t="shared" si="264"/>
        <v>0</v>
      </c>
      <c r="AD107" s="13">
        <f t="shared" si="265"/>
        <v>0</v>
      </c>
      <c r="AE107" s="13">
        <f t="shared" si="266"/>
        <v>0</v>
      </c>
      <c r="AF107" s="13">
        <f t="shared" si="267"/>
        <v>0</v>
      </c>
      <c r="AG107" s="53">
        <v>8</v>
      </c>
      <c r="AH107" s="53"/>
      <c r="AI107" s="53">
        <v>1</v>
      </c>
      <c r="AJ107" s="53"/>
      <c r="AK107" s="53">
        <f t="shared" si="268"/>
        <v>9</v>
      </c>
      <c r="AL107" s="53">
        <f t="shared" si="268"/>
        <v>0</v>
      </c>
    </row>
    <row r="108" spans="1:38" s="2" customFormat="1">
      <c r="A108" s="52">
        <v>58</v>
      </c>
      <c r="B108" s="51" t="s">
        <v>160</v>
      </c>
      <c r="C108" s="51" t="s">
        <v>161</v>
      </c>
      <c r="D108" s="13">
        <v>357148</v>
      </c>
      <c r="E108" s="13">
        <v>204</v>
      </c>
      <c r="F108" s="13"/>
      <c r="G108" s="13"/>
      <c r="H108" s="13"/>
      <c r="I108" s="13"/>
      <c r="J108" s="13"/>
      <c r="K108" s="13"/>
      <c r="L108" s="13">
        <v>312</v>
      </c>
      <c r="M108" s="13"/>
      <c r="N108" s="13"/>
      <c r="O108" s="13"/>
      <c r="P108" s="13"/>
      <c r="Q108" s="13"/>
      <c r="R108" s="13"/>
      <c r="S108" s="13">
        <v>274</v>
      </c>
      <c r="T108" s="13"/>
      <c r="U108" s="13"/>
      <c r="V108" s="13"/>
      <c r="W108" s="13"/>
      <c r="X108" s="13"/>
      <c r="Y108" s="13"/>
      <c r="Z108" s="13">
        <f t="shared" si="261"/>
        <v>790</v>
      </c>
      <c r="AA108" s="13">
        <f t="shared" si="262"/>
        <v>0</v>
      </c>
      <c r="AB108" s="13">
        <f t="shared" si="263"/>
        <v>0</v>
      </c>
      <c r="AC108" s="13">
        <f t="shared" si="264"/>
        <v>0</v>
      </c>
      <c r="AD108" s="13">
        <f t="shared" si="265"/>
        <v>0</v>
      </c>
      <c r="AE108" s="13">
        <f t="shared" si="266"/>
        <v>0</v>
      </c>
      <c r="AF108" s="13">
        <f t="shared" si="267"/>
        <v>0</v>
      </c>
      <c r="AG108" s="53">
        <v>8</v>
      </c>
      <c r="AH108" s="53"/>
      <c r="AI108" s="53">
        <v>0</v>
      </c>
      <c r="AJ108" s="53"/>
      <c r="AK108" s="53">
        <f t="shared" si="268"/>
        <v>8</v>
      </c>
      <c r="AL108" s="53">
        <f t="shared" si="268"/>
        <v>0</v>
      </c>
    </row>
    <row r="109" spans="1:38" s="2" customFormat="1">
      <c r="A109" s="52">
        <v>59</v>
      </c>
      <c r="B109" s="51" t="s">
        <v>162</v>
      </c>
      <c r="C109" s="51" t="s">
        <v>163</v>
      </c>
      <c r="D109" s="13">
        <v>268644</v>
      </c>
      <c r="E109" s="13">
        <v>58</v>
      </c>
      <c r="F109" s="13"/>
      <c r="G109" s="13"/>
      <c r="H109" s="13"/>
      <c r="I109" s="13"/>
      <c r="J109" s="13"/>
      <c r="K109" s="13"/>
      <c r="L109" s="13">
        <v>290</v>
      </c>
      <c r="M109" s="13"/>
      <c r="N109" s="13"/>
      <c r="O109" s="13"/>
      <c r="P109" s="13"/>
      <c r="Q109" s="13"/>
      <c r="R109" s="13"/>
      <c r="S109" s="13">
        <v>243</v>
      </c>
      <c r="T109" s="13"/>
      <c r="U109" s="13"/>
      <c r="V109" s="13"/>
      <c r="W109" s="13"/>
      <c r="X109" s="13"/>
      <c r="Y109" s="13"/>
      <c r="Z109" s="13">
        <f t="shared" si="261"/>
        <v>591</v>
      </c>
      <c r="AA109" s="13">
        <f t="shared" si="262"/>
        <v>0</v>
      </c>
      <c r="AB109" s="13">
        <f t="shared" si="263"/>
        <v>0</v>
      </c>
      <c r="AC109" s="13">
        <f t="shared" si="264"/>
        <v>0</v>
      </c>
      <c r="AD109" s="13">
        <f t="shared" si="265"/>
        <v>0</v>
      </c>
      <c r="AE109" s="13">
        <f t="shared" si="266"/>
        <v>0</v>
      </c>
      <c r="AF109" s="13">
        <f t="shared" si="267"/>
        <v>0</v>
      </c>
      <c r="AG109" s="53">
        <v>8</v>
      </c>
      <c r="AH109" s="53"/>
      <c r="AI109" s="53">
        <v>1</v>
      </c>
      <c r="AJ109" s="53"/>
      <c r="AK109" s="53">
        <f t="shared" si="268"/>
        <v>9</v>
      </c>
      <c r="AL109" s="53">
        <f t="shared" si="268"/>
        <v>0</v>
      </c>
    </row>
    <row r="110" spans="1:38" s="2" customFormat="1">
      <c r="A110" s="52">
        <v>60</v>
      </c>
      <c r="B110" s="51" t="s">
        <v>164</v>
      </c>
      <c r="C110" s="51" t="s">
        <v>165</v>
      </c>
      <c r="D110" s="13">
        <v>392514</v>
      </c>
      <c r="E110" s="13">
        <v>142</v>
      </c>
      <c r="F110" s="13"/>
      <c r="G110" s="13"/>
      <c r="H110" s="13"/>
      <c r="I110" s="13"/>
      <c r="J110" s="13"/>
      <c r="K110" s="13"/>
      <c r="L110" s="13">
        <v>265</v>
      </c>
      <c r="M110" s="13"/>
      <c r="N110" s="13"/>
      <c r="O110" s="13"/>
      <c r="P110" s="13"/>
      <c r="Q110" s="13"/>
      <c r="R110" s="13"/>
      <c r="S110" s="13">
        <v>415</v>
      </c>
      <c r="T110" s="13"/>
      <c r="U110" s="13"/>
      <c r="V110" s="13"/>
      <c r="W110" s="13"/>
      <c r="X110" s="13"/>
      <c r="Y110" s="13"/>
      <c r="Z110" s="13">
        <f t="shared" si="261"/>
        <v>822</v>
      </c>
      <c r="AA110" s="13">
        <f t="shared" si="262"/>
        <v>0</v>
      </c>
      <c r="AB110" s="13">
        <f t="shared" si="263"/>
        <v>0</v>
      </c>
      <c r="AC110" s="13">
        <f t="shared" si="264"/>
        <v>0</v>
      </c>
      <c r="AD110" s="13">
        <f t="shared" si="265"/>
        <v>0</v>
      </c>
      <c r="AE110" s="13">
        <f t="shared" si="266"/>
        <v>0</v>
      </c>
      <c r="AF110" s="13">
        <f t="shared" si="267"/>
        <v>0</v>
      </c>
      <c r="AG110" s="53">
        <v>10</v>
      </c>
      <c r="AH110" s="53"/>
      <c r="AI110" s="53">
        <v>0</v>
      </c>
      <c r="AJ110" s="53"/>
      <c r="AK110" s="53">
        <f t="shared" si="268"/>
        <v>10</v>
      </c>
      <c r="AL110" s="53">
        <f t="shared" si="268"/>
        <v>0</v>
      </c>
    </row>
    <row r="111" spans="1:38" s="2" customFormat="1">
      <c r="A111" s="52">
        <v>61</v>
      </c>
      <c r="B111" s="51" t="s">
        <v>166</v>
      </c>
      <c r="C111" s="51" t="s">
        <v>167</v>
      </c>
      <c r="D111" s="13">
        <v>272314</v>
      </c>
      <c r="E111" s="13">
        <v>108</v>
      </c>
      <c r="F111" s="13"/>
      <c r="G111" s="13"/>
      <c r="H111" s="13"/>
      <c r="I111" s="13"/>
      <c r="J111" s="13"/>
      <c r="K111" s="13"/>
      <c r="L111" s="13">
        <v>431</v>
      </c>
      <c r="M111" s="13"/>
      <c r="N111" s="13"/>
      <c r="O111" s="13"/>
      <c r="P111" s="13"/>
      <c r="Q111" s="13"/>
      <c r="R111" s="13"/>
      <c r="S111" s="13">
        <v>98</v>
      </c>
      <c r="T111" s="13"/>
      <c r="U111" s="13"/>
      <c r="V111" s="13"/>
      <c r="W111" s="13"/>
      <c r="X111" s="13"/>
      <c r="Y111" s="13"/>
      <c r="Z111" s="13">
        <f t="shared" si="261"/>
        <v>637</v>
      </c>
      <c r="AA111" s="13">
        <f t="shared" si="262"/>
        <v>0</v>
      </c>
      <c r="AB111" s="13">
        <f t="shared" si="263"/>
        <v>0</v>
      </c>
      <c r="AC111" s="13">
        <f t="shared" si="264"/>
        <v>0</v>
      </c>
      <c r="AD111" s="13">
        <f t="shared" si="265"/>
        <v>0</v>
      </c>
      <c r="AE111" s="13">
        <f t="shared" si="266"/>
        <v>0</v>
      </c>
      <c r="AF111" s="13">
        <f t="shared" si="267"/>
        <v>0</v>
      </c>
      <c r="AG111" s="53">
        <v>9</v>
      </c>
      <c r="AH111" s="53"/>
      <c r="AI111" s="53">
        <v>1</v>
      </c>
      <c r="AJ111" s="53"/>
      <c r="AK111" s="53">
        <f t="shared" si="268"/>
        <v>10</v>
      </c>
      <c r="AL111" s="53">
        <f t="shared" si="268"/>
        <v>0</v>
      </c>
    </row>
    <row r="112" spans="1:38" s="2" customFormat="1">
      <c r="A112" s="52">
        <v>62</v>
      </c>
      <c r="B112" s="51" t="s">
        <v>168</v>
      </c>
      <c r="C112" s="51" t="s">
        <v>167</v>
      </c>
      <c r="D112" s="13">
        <v>141312</v>
      </c>
      <c r="E112" s="13">
        <v>134</v>
      </c>
      <c r="F112" s="13"/>
      <c r="G112" s="13"/>
      <c r="H112" s="13"/>
      <c r="I112" s="13"/>
      <c r="J112" s="13"/>
      <c r="K112" s="13"/>
      <c r="L112" s="13">
        <v>132</v>
      </c>
      <c r="M112" s="13"/>
      <c r="N112" s="13"/>
      <c r="O112" s="13"/>
      <c r="P112" s="13"/>
      <c r="Q112" s="13"/>
      <c r="R112" s="13"/>
      <c r="S112" s="13">
        <v>54</v>
      </c>
      <c r="T112" s="13"/>
      <c r="U112" s="13"/>
      <c r="V112" s="13"/>
      <c r="W112" s="13"/>
      <c r="X112" s="13"/>
      <c r="Y112" s="13"/>
      <c r="Z112" s="13">
        <f t="shared" si="261"/>
        <v>320</v>
      </c>
      <c r="AA112" s="13">
        <f t="shared" si="262"/>
        <v>0</v>
      </c>
      <c r="AB112" s="13">
        <f t="shared" si="263"/>
        <v>0</v>
      </c>
      <c r="AC112" s="13">
        <f t="shared" si="264"/>
        <v>0</v>
      </c>
      <c r="AD112" s="13">
        <f t="shared" si="265"/>
        <v>0</v>
      </c>
      <c r="AE112" s="13">
        <f t="shared" si="266"/>
        <v>0</v>
      </c>
      <c r="AF112" s="13">
        <f t="shared" si="267"/>
        <v>0</v>
      </c>
      <c r="AG112" s="53">
        <v>4</v>
      </c>
      <c r="AH112" s="53"/>
      <c r="AI112" s="53">
        <v>0</v>
      </c>
      <c r="AJ112" s="53"/>
      <c r="AK112" s="53">
        <f t="shared" si="268"/>
        <v>4</v>
      </c>
      <c r="AL112" s="53">
        <f t="shared" si="268"/>
        <v>0</v>
      </c>
    </row>
    <row r="113" spans="1:38" s="2" customFormat="1">
      <c r="A113" s="52">
        <v>63</v>
      </c>
      <c r="B113" s="51" t="s">
        <v>169</v>
      </c>
      <c r="C113" s="51" t="s">
        <v>170</v>
      </c>
      <c r="D113" s="13">
        <v>249178</v>
      </c>
      <c r="E113" s="13">
        <v>58</v>
      </c>
      <c r="F113" s="13"/>
      <c r="G113" s="13"/>
      <c r="H113" s="13"/>
      <c r="I113" s="13"/>
      <c r="J113" s="13"/>
      <c r="K113" s="13"/>
      <c r="L113" s="13">
        <v>214</v>
      </c>
      <c r="M113" s="13"/>
      <c r="N113" s="13"/>
      <c r="O113" s="13"/>
      <c r="P113" s="13"/>
      <c r="Q113" s="13"/>
      <c r="R113" s="13"/>
      <c r="S113" s="13">
        <v>241</v>
      </c>
      <c r="T113" s="13"/>
      <c r="U113" s="13"/>
      <c r="V113" s="13"/>
      <c r="W113" s="13"/>
      <c r="X113" s="13"/>
      <c r="Y113" s="13"/>
      <c r="Z113" s="13">
        <f t="shared" si="261"/>
        <v>513</v>
      </c>
      <c r="AA113" s="13">
        <f t="shared" si="262"/>
        <v>0</v>
      </c>
      <c r="AB113" s="13">
        <f t="shared" si="263"/>
        <v>0</v>
      </c>
      <c r="AC113" s="13">
        <f t="shared" si="264"/>
        <v>0</v>
      </c>
      <c r="AD113" s="13">
        <f t="shared" si="265"/>
        <v>0</v>
      </c>
      <c r="AE113" s="13">
        <f t="shared" si="266"/>
        <v>0</v>
      </c>
      <c r="AF113" s="13">
        <f t="shared" si="267"/>
        <v>0</v>
      </c>
      <c r="AG113" s="53">
        <v>7</v>
      </c>
      <c r="AH113" s="53"/>
      <c r="AI113" s="53">
        <v>2</v>
      </c>
      <c r="AJ113" s="53"/>
      <c r="AK113" s="53">
        <f t="shared" si="268"/>
        <v>9</v>
      </c>
      <c r="AL113" s="53">
        <f t="shared" si="268"/>
        <v>0</v>
      </c>
    </row>
  </sheetData>
  <mergeCells count="37">
    <mergeCell ref="AD7:AF7"/>
    <mergeCell ref="AG7:AH7"/>
    <mergeCell ref="AI7:AJ7"/>
    <mergeCell ref="AK7:AL7"/>
    <mergeCell ref="D6:D8"/>
    <mergeCell ref="M7:O7"/>
    <mergeCell ref="P7:R7"/>
    <mergeCell ref="S7:S8"/>
    <mergeCell ref="T7:V7"/>
    <mergeCell ref="W7:Y7"/>
    <mergeCell ref="Z7:Z8"/>
    <mergeCell ref="AA7:AC7"/>
    <mergeCell ref="A1:AL1"/>
    <mergeCell ref="A2:AL2"/>
    <mergeCell ref="A3:AL3"/>
    <mergeCell ref="AG6:AL6"/>
    <mergeCell ref="E6:K6"/>
    <mergeCell ref="L6:R6"/>
    <mergeCell ref="S6:Y6"/>
    <mergeCell ref="Z6:AF6"/>
    <mergeCell ref="C6:C8"/>
    <mergeCell ref="B6:B8"/>
    <mergeCell ref="A6:A8"/>
    <mergeCell ref="A5:AL5"/>
    <mergeCell ref="E7:E8"/>
    <mergeCell ref="F7:H7"/>
    <mergeCell ref="I7:K7"/>
    <mergeCell ref="L7:L8"/>
    <mergeCell ref="B56:C56"/>
    <mergeCell ref="B84:C84"/>
    <mergeCell ref="B94:C94"/>
    <mergeCell ref="B104:C104"/>
    <mergeCell ref="B9:C9"/>
    <mergeCell ref="B10:C10"/>
    <mergeCell ref="B22:C22"/>
    <mergeCell ref="B31:C31"/>
    <mergeCell ref="B45:C45"/>
  </mergeCells>
  <phoneticPr fontId="4" type="noConversion"/>
  <pageMargins left="0.23622047244094491" right="0.23622047244094491" top="0.59055118110236227" bottom="0.74803149606299213" header="0.31496062992125984" footer="0.31496062992125984"/>
  <pageSetup paperSize="8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559D-8C03-44D7-BCFB-7C2AE6D931DF}">
  <dimension ref="A1:X97"/>
  <sheetViews>
    <sheetView zoomScale="85" zoomScaleNormal="85" zoomScaleSheetLayoutView="50" workbookViewId="0">
      <selection activeCell="K9" sqref="K9"/>
    </sheetView>
  </sheetViews>
  <sheetFormatPr defaultRowHeight="21"/>
  <cols>
    <col min="1" max="1" width="6.140625" style="3" bestFit="1" customWidth="1"/>
    <col min="2" max="2" width="18.5703125" style="1" customWidth="1"/>
    <col min="3" max="3" width="17.140625" style="1" bestFit="1" customWidth="1"/>
    <col min="4" max="4" width="11.7109375" style="10" bestFit="1" customWidth="1"/>
    <col min="5" max="5" width="7.7109375" style="19" bestFit="1" customWidth="1"/>
    <col min="6" max="6" width="11.7109375" style="19" customWidth="1"/>
    <col min="7" max="9" width="8.42578125" style="19" customWidth="1"/>
    <col min="10" max="10" width="8" style="19" customWidth="1"/>
    <col min="11" max="11" width="11.7109375" style="19" customWidth="1"/>
    <col min="12" max="14" width="7.140625" style="19" customWidth="1"/>
    <col min="15" max="15" width="8.140625" style="19" customWidth="1"/>
    <col min="16" max="16" width="11.7109375" style="19" customWidth="1"/>
    <col min="17" max="19" width="7.42578125" style="19" customWidth="1"/>
    <col min="20" max="20" width="8.140625" style="19" customWidth="1"/>
    <col min="21" max="21" width="11.7109375" style="19" customWidth="1"/>
    <col min="22" max="24" width="7.140625" style="19" customWidth="1"/>
    <col min="25" max="16384" width="9.140625" style="1"/>
  </cols>
  <sheetData>
    <row r="1" spans="1:24">
      <c r="A1" s="76" t="s">
        <v>171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35"/>
      <c r="V1" s="35"/>
      <c r="W1" s="35"/>
      <c r="X1" s="35"/>
    </row>
    <row r="2" spans="1:24" ht="21" customHeight="1">
      <c r="A2" s="88" t="s">
        <v>2</v>
      </c>
      <c r="B2" s="88" t="s">
        <v>3</v>
      </c>
      <c r="C2" s="88" t="s">
        <v>4</v>
      </c>
      <c r="D2" s="96" t="s">
        <v>212</v>
      </c>
      <c r="E2" s="77" t="s">
        <v>194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9"/>
    </row>
    <row r="3" spans="1:24" ht="21" customHeight="1">
      <c r="A3" s="89"/>
      <c r="B3" s="89"/>
      <c r="C3" s="89"/>
      <c r="D3" s="97"/>
      <c r="E3" s="93" t="s">
        <v>172</v>
      </c>
      <c r="F3" s="94"/>
      <c r="G3" s="94"/>
      <c r="H3" s="94"/>
      <c r="I3" s="94"/>
      <c r="J3" s="94"/>
      <c r="K3" s="94"/>
      <c r="L3" s="94"/>
      <c r="M3" s="94"/>
      <c r="N3" s="95"/>
      <c r="O3" s="80" t="s">
        <v>173</v>
      </c>
      <c r="P3" s="81"/>
      <c r="Q3" s="81"/>
      <c r="R3" s="81"/>
      <c r="S3" s="81"/>
      <c r="T3" s="81"/>
      <c r="U3" s="81"/>
      <c r="V3" s="81"/>
      <c r="W3" s="81"/>
      <c r="X3" s="82"/>
    </row>
    <row r="4" spans="1:24" ht="21" customHeight="1">
      <c r="A4" s="89"/>
      <c r="B4" s="89"/>
      <c r="C4" s="89"/>
      <c r="D4" s="97"/>
      <c r="E4" s="93" t="s">
        <v>174</v>
      </c>
      <c r="F4" s="94"/>
      <c r="G4" s="94"/>
      <c r="H4" s="94"/>
      <c r="I4" s="95"/>
      <c r="J4" s="93" t="s">
        <v>175</v>
      </c>
      <c r="K4" s="94"/>
      <c r="L4" s="94"/>
      <c r="M4" s="94"/>
      <c r="N4" s="95"/>
      <c r="O4" s="80" t="s">
        <v>174</v>
      </c>
      <c r="P4" s="81"/>
      <c r="Q4" s="81"/>
      <c r="R4" s="81"/>
      <c r="S4" s="82"/>
      <c r="T4" s="80" t="s">
        <v>175</v>
      </c>
      <c r="U4" s="81"/>
      <c r="V4" s="81"/>
      <c r="W4" s="81"/>
      <c r="X4" s="82"/>
    </row>
    <row r="5" spans="1:24" ht="21" customHeight="1">
      <c r="A5" s="89"/>
      <c r="B5" s="89"/>
      <c r="C5" s="89"/>
      <c r="D5" s="97"/>
      <c r="E5" s="91" t="s">
        <v>13</v>
      </c>
      <c r="F5" s="91" t="s">
        <v>179</v>
      </c>
      <c r="G5" s="93" t="s">
        <v>176</v>
      </c>
      <c r="H5" s="94"/>
      <c r="I5" s="95"/>
      <c r="J5" s="91" t="s">
        <v>13</v>
      </c>
      <c r="K5" s="91" t="s">
        <v>179</v>
      </c>
      <c r="L5" s="93" t="s">
        <v>176</v>
      </c>
      <c r="M5" s="94"/>
      <c r="N5" s="95"/>
      <c r="O5" s="99" t="s">
        <v>13</v>
      </c>
      <c r="P5" s="99" t="s">
        <v>179</v>
      </c>
      <c r="Q5" s="80" t="s">
        <v>176</v>
      </c>
      <c r="R5" s="81"/>
      <c r="S5" s="82"/>
      <c r="T5" s="99" t="s">
        <v>13</v>
      </c>
      <c r="U5" s="99" t="s">
        <v>179</v>
      </c>
      <c r="V5" s="80" t="s">
        <v>176</v>
      </c>
      <c r="W5" s="81"/>
      <c r="X5" s="82"/>
    </row>
    <row r="6" spans="1:24" ht="48">
      <c r="A6" s="90"/>
      <c r="B6" s="90"/>
      <c r="C6" s="90"/>
      <c r="D6" s="98"/>
      <c r="E6" s="92"/>
      <c r="F6" s="92"/>
      <c r="G6" s="54" t="s">
        <v>12</v>
      </c>
      <c r="H6" s="54" t="s">
        <v>177</v>
      </c>
      <c r="I6" s="54" t="s">
        <v>178</v>
      </c>
      <c r="J6" s="92"/>
      <c r="K6" s="92"/>
      <c r="L6" s="54" t="s">
        <v>12</v>
      </c>
      <c r="M6" s="54" t="s">
        <v>177</v>
      </c>
      <c r="N6" s="54" t="s">
        <v>178</v>
      </c>
      <c r="O6" s="100"/>
      <c r="P6" s="100"/>
      <c r="Q6" s="55" t="s">
        <v>12</v>
      </c>
      <c r="R6" s="55" t="s">
        <v>177</v>
      </c>
      <c r="S6" s="55" t="s">
        <v>178</v>
      </c>
      <c r="T6" s="100"/>
      <c r="U6" s="100"/>
      <c r="V6" s="55" t="s">
        <v>12</v>
      </c>
      <c r="W6" s="55" t="s">
        <v>177</v>
      </c>
      <c r="X6" s="55" t="s">
        <v>178</v>
      </c>
    </row>
    <row r="7" spans="1:24" s="33" customFormat="1">
      <c r="A7" s="16"/>
      <c r="B7" s="85" t="s">
        <v>21</v>
      </c>
      <c r="C7" s="85"/>
      <c r="D7" s="17">
        <f>+D8+D18+D26+D38+D49+D70+D78+D88</f>
        <v>1789950</v>
      </c>
      <c r="E7" s="17">
        <f>+E8+E18+E26+E38+E49+E70+E78+E88</f>
        <v>1232</v>
      </c>
      <c r="F7" s="17">
        <f t="shared" ref="F7:X7" si="0">+F8+F18+F26+F38+F49+F70+F78+F88</f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23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635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39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</row>
    <row r="8" spans="1:24" s="2" customFormat="1">
      <c r="A8" s="11"/>
      <c r="B8" s="86" t="s">
        <v>38</v>
      </c>
      <c r="C8" s="87"/>
      <c r="D8" s="9">
        <f>SUM(D9:D17)</f>
        <v>618200</v>
      </c>
      <c r="E8" s="9">
        <f>SUM(E9:E17)</f>
        <v>500</v>
      </c>
      <c r="F8" s="9">
        <f t="shared" ref="F8:X8" si="1">SUM(F9:F17)</f>
        <v>0</v>
      </c>
      <c r="G8" s="9">
        <f t="shared" si="1"/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 t="shared" si="1"/>
        <v>0</v>
      </c>
      <c r="O8" s="9">
        <f t="shared" si="1"/>
        <v>194</v>
      </c>
      <c r="P8" s="9">
        <f t="shared" si="1"/>
        <v>0</v>
      </c>
      <c r="Q8" s="9">
        <f t="shared" si="1"/>
        <v>0</v>
      </c>
      <c r="R8" s="9">
        <f t="shared" si="1"/>
        <v>0</v>
      </c>
      <c r="S8" s="9">
        <f t="shared" si="1"/>
        <v>0</v>
      </c>
      <c r="T8" s="9">
        <f t="shared" si="1"/>
        <v>0</v>
      </c>
      <c r="U8" s="9">
        <f t="shared" si="1"/>
        <v>0</v>
      </c>
      <c r="V8" s="9">
        <f t="shared" si="1"/>
        <v>0</v>
      </c>
      <c r="W8" s="9">
        <f t="shared" si="1"/>
        <v>0</v>
      </c>
      <c r="X8" s="9">
        <f t="shared" si="1"/>
        <v>0</v>
      </c>
    </row>
    <row r="9" spans="1:24">
      <c r="A9" s="15">
        <v>1</v>
      </c>
      <c r="B9" s="5" t="s">
        <v>22</v>
      </c>
      <c r="C9" s="5" t="s">
        <v>23</v>
      </c>
      <c r="D9" s="7">
        <v>618200</v>
      </c>
      <c r="E9" s="18">
        <v>150</v>
      </c>
      <c r="F9" s="18"/>
      <c r="G9" s="18"/>
      <c r="H9" s="18"/>
      <c r="I9" s="18"/>
      <c r="J9" s="7">
        <v>0</v>
      </c>
      <c r="K9" s="7"/>
      <c r="L9" s="7"/>
      <c r="M9" s="7"/>
      <c r="N9" s="7"/>
      <c r="O9" s="18">
        <v>55</v>
      </c>
      <c r="P9" s="18"/>
      <c r="Q9" s="18"/>
      <c r="R9" s="18"/>
      <c r="S9" s="18"/>
      <c r="T9" s="7">
        <v>0</v>
      </c>
      <c r="U9" s="7"/>
      <c r="V9" s="7"/>
      <c r="W9" s="7"/>
      <c r="X9" s="7"/>
    </row>
    <row r="10" spans="1:24">
      <c r="A10" s="6">
        <v>1</v>
      </c>
      <c r="B10" s="5" t="s">
        <v>22</v>
      </c>
      <c r="C10" s="5" t="s">
        <v>24</v>
      </c>
      <c r="D10" s="7">
        <v>0</v>
      </c>
      <c r="E10" s="18">
        <v>72</v>
      </c>
      <c r="F10" s="18"/>
      <c r="G10" s="18"/>
      <c r="H10" s="18"/>
      <c r="I10" s="18"/>
      <c r="J10" s="7">
        <v>0</v>
      </c>
      <c r="K10" s="7"/>
      <c r="L10" s="7"/>
      <c r="M10" s="7"/>
      <c r="N10" s="7"/>
      <c r="O10" s="18">
        <v>35</v>
      </c>
      <c r="P10" s="18"/>
      <c r="Q10" s="18"/>
      <c r="R10" s="18"/>
      <c r="S10" s="18"/>
      <c r="T10" s="7">
        <v>0</v>
      </c>
      <c r="U10" s="7"/>
      <c r="V10" s="7"/>
      <c r="W10" s="7"/>
      <c r="X10" s="7"/>
    </row>
    <row r="11" spans="1:24">
      <c r="A11" s="6">
        <v>2</v>
      </c>
      <c r="B11" s="5" t="s">
        <v>25</v>
      </c>
      <c r="C11" s="5" t="s">
        <v>23</v>
      </c>
      <c r="D11" s="7">
        <v>0</v>
      </c>
      <c r="E11" s="18">
        <v>58</v>
      </c>
      <c r="F11" s="18"/>
      <c r="G11" s="18"/>
      <c r="H11" s="18"/>
      <c r="I11" s="18"/>
      <c r="J11" s="7">
        <v>0</v>
      </c>
      <c r="K11" s="7"/>
      <c r="L11" s="7"/>
      <c r="M11" s="7"/>
      <c r="N11" s="7"/>
      <c r="O11" s="18">
        <v>26</v>
      </c>
      <c r="P11" s="18"/>
      <c r="Q11" s="18"/>
      <c r="R11" s="18"/>
      <c r="S11" s="18"/>
      <c r="T11" s="7">
        <v>0</v>
      </c>
      <c r="U11" s="7"/>
      <c r="V11" s="7"/>
      <c r="W11" s="7"/>
      <c r="X11" s="7"/>
    </row>
    <row r="12" spans="1:24">
      <c r="A12" s="6">
        <v>3</v>
      </c>
      <c r="B12" s="5" t="s">
        <v>26</v>
      </c>
      <c r="C12" s="5" t="s">
        <v>27</v>
      </c>
      <c r="D12" s="7">
        <v>0</v>
      </c>
      <c r="E12" s="18">
        <v>45</v>
      </c>
      <c r="F12" s="18"/>
      <c r="G12" s="18"/>
      <c r="H12" s="18"/>
      <c r="I12" s="18"/>
      <c r="J12" s="7">
        <v>0</v>
      </c>
      <c r="K12" s="7"/>
      <c r="L12" s="7"/>
      <c r="M12" s="7"/>
      <c r="N12" s="7"/>
      <c r="O12" s="18">
        <v>17</v>
      </c>
      <c r="P12" s="18"/>
      <c r="Q12" s="18"/>
      <c r="R12" s="18"/>
      <c r="S12" s="18"/>
      <c r="T12" s="7">
        <v>0</v>
      </c>
      <c r="U12" s="7"/>
      <c r="V12" s="7"/>
      <c r="W12" s="7"/>
      <c r="X12" s="7"/>
    </row>
    <row r="13" spans="1:24">
      <c r="A13" s="6">
        <v>4</v>
      </c>
      <c r="B13" s="5" t="s">
        <v>28</v>
      </c>
      <c r="C13" s="5" t="s">
        <v>29</v>
      </c>
      <c r="D13" s="7">
        <v>0</v>
      </c>
      <c r="E13" s="18">
        <v>25</v>
      </c>
      <c r="F13" s="18"/>
      <c r="G13" s="18"/>
      <c r="H13" s="18"/>
      <c r="I13" s="18"/>
      <c r="J13" s="7">
        <v>0</v>
      </c>
      <c r="K13" s="7"/>
      <c r="L13" s="7"/>
      <c r="M13" s="7"/>
      <c r="N13" s="7"/>
      <c r="O13" s="18">
        <v>8</v>
      </c>
      <c r="P13" s="18"/>
      <c r="Q13" s="18"/>
      <c r="R13" s="18"/>
      <c r="S13" s="18"/>
      <c r="T13" s="7">
        <v>0</v>
      </c>
      <c r="U13" s="7"/>
      <c r="V13" s="7"/>
      <c r="W13" s="7"/>
      <c r="X13" s="7"/>
    </row>
    <row r="14" spans="1:24">
      <c r="A14" s="6">
        <v>4</v>
      </c>
      <c r="B14" s="5" t="s">
        <v>28</v>
      </c>
      <c r="C14" s="5" t="s">
        <v>30</v>
      </c>
      <c r="D14" s="7">
        <v>0</v>
      </c>
      <c r="E14" s="18">
        <v>20</v>
      </c>
      <c r="F14" s="18"/>
      <c r="G14" s="18"/>
      <c r="H14" s="18"/>
      <c r="I14" s="18"/>
      <c r="J14" s="7">
        <v>0</v>
      </c>
      <c r="K14" s="7"/>
      <c r="L14" s="7"/>
      <c r="M14" s="7"/>
      <c r="N14" s="7"/>
      <c r="O14" s="18">
        <v>7</v>
      </c>
      <c r="P14" s="18"/>
      <c r="Q14" s="18"/>
      <c r="R14" s="18"/>
      <c r="S14" s="18"/>
      <c r="T14" s="7">
        <v>0</v>
      </c>
      <c r="U14" s="7"/>
      <c r="V14" s="7"/>
      <c r="W14" s="7"/>
      <c r="X14" s="7"/>
    </row>
    <row r="15" spans="1:24">
      <c r="A15" s="6">
        <v>5</v>
      </c>
      <c r="B15" s="5" t="s">
        <v>31</v>
      </c>
      <c r="C15" s="5" t="s">
        <v>32</v>
      </c>
      <c r="D15" s="7">
        <v>0</v>
      </c>
      <c r="E15" s="18">
        <v>49</v>
      </c>
      <c r="F15" s="18"/>
      <c r="G15" s="18"/>
      <c r="H15" s="18"/>
      <c r="I15" s="18"/>
      <c r="J15" s="7">
        <v>0</v>
      </c>
      <c r="K15" s="7"/>
      <c r="L15" s="7"/>
      <c r="M15" s="7"/>
      <c r="N15" s="7"/>
      <c r="O15" s="18">
        <v>17</v>
      </c>
      <c r="P15" s="18"/>
      <c r="Q15" s="18"/>
      <c r="R15" s="18"/>
      <c r="S15" s="18"/>
      <c r="T15" s="7">
        <v>0</v>
      </c>
      <c r="U15" s="7"/>
      <c r="V15" s="7"/>
      <c r="W15" s="7"/>
      <c r="X15" s="7"/>
    </row>
    <row r="16" spans="1:24">
      <c r="A16" s="6">
        <v>6</v>
      </c>
      <c r="B16" s="5" t="s">
        <v>33</v>
      </c>
      <c r="C16" s="5" t="s">
        <v>34</v>
      </c>
      <c r="D16" s="7">
        <v>0</v>
      </c>
      <c r="E16" s="18">
        <v>56</v>
      </c>
      <c r="F16" s="18"/>
      <c r="G16" s="18"/>
      <c r="H16" s="18"/>
      <c r="I16" s="18"/>
      <c r="J16" s="7">
        <v>0</v>
      </c>
      <c r="K16" s="7"/>
      <c r="L16" s="7"/>
      <c r="M16" s="7"/>
      <c r="N16" s="7"/>
      <c r="O16" s="18">
        <v>24</v>
      </c>
      <c r="P16" s="18"/>
      <c r="Q16" s="18"/>
      <c r="R16" s="18"/>
      <c r="S16" s="18"/>
      <c r="T16" s="7">
        <v>0</v>
      </c>
      <c r="U16" s="7"/>
      <c r="V16" s="7"/>
      <c r="W16" s="7"/>
      <c r="X16" s="7"/>
    </row>
    <row r="17" spans="1:24">
      <c r="A17" s="6">
        <v>7</v>
      </c>
      <c r="B17" s="5" t="s">
        <v>35</v>
      </c>
      <c r="C17" s="5" t="s">
        <v>36</v>
      </c>
      <c r="D17" s="7">
        <v>0</v>
      </c>
      <c r="E17" s="18">
        <v>25</v>
      </c>
      <c r="F17" s="18"/>
      <c r="G17" s="18"/>
      <c r="H17" s="18"/>
      <c r="I17" s="18"/>
      <c r="J17" s="7">
        <v>0</v>
      </c>
      <c r="K17" s="7"/>
      <c r="L17" s="7"/>
      <c r="M17" s="7"/>
      <c r="N17" s="7"/>
      <c r="O17" s="18">
        <v>5</v>
      </c>
      <c r="P17" s="18"/>
      <c r="Q17" s="18"/>
      <c r="R17" s="18"/>
      <c r="S17" s="18"/>
      <c r="T17" s="7">
        <v>0</v>
      </c>
      <c r="U17" s="7"/>
      <c r="V17" s="7"/>
      <c r="W17" s="7"/>
      <c r="X17" s="7"/>
    </row>
    <row r="18" spans="1:24" s="2" customFormat="1">
      <c r="A18" s="8"/>
      <c r="B18" s="83" t="s">
        <v>39</v>
      </c>
      <c r="C18" s="84"/>
      <c r="D18" s="9">
        <f>SUM(D20:D25)</f>
        <v>0</v>
      </c>
      <c r="E18" s="9">
        <f>SUM(E19:E25)</f>
        <v>34</v>
      </c>
      <c r="F18" s="9">
        <f t="shared" ref="F18:X18" si="2">SUM(F19:F25)</f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  <c r="K18" s="9">
        <f t="shared" si="2"/>
        <v>0</v>
      </c>
      <c r="L18" s="9">
        <f t="shared" si="2"/>
        <v>0</v>
      </c>
      <c r="M18" s="9">
        <f t="shared" si="2"/>
        <v>0</v>
      </c>
      <c r="N18" s="9">
        <f t="shared" si="2"/>
        <v>0</v>
      </c>
      <c r="O18" s="9">
        <f t="shared" si="2"/>
        <v>20</v>
      </c>
      <c r="P18" s="9">
        <f t="shared" si="2"/>
        <v>0</v>
      </c>
      <c r="Q18" s="9">
        <f t="shared" si="2"/>
        <v>0</v>
      </c>
      <c r="R18" s="9">
        <f t="shared" si="2"/>
        <v>0</v>
      </c>
      <c r="S18" s="9">
        <f t="shared" si="2"/>
        <v>0</v>
      </c>
      <c r="T18" s="9">
        <f t="shared" si="2"/>
        <v>0</v>
      </c>
      <c r="U18" s="9">
        <f t="shared" si="2"/>
        <v>0</v>
      </c>
      <c r="V18" s="9">
        <f t="shared" si="2"/>
        <v>0</v>
      </c>
      <c r="W18" s="9">
        <f t="shared" si="2"/>
        <v>0</v>
      </c>
      <c r="X18" s="9">
        <f t="shared" si="2"/>
        <v>0</v>
      </c>
    </row>
    <row r="19" spans="1:24">
      <c r="A19" s="6">
        <v>8</v>
      </c>
      <c r="B19" s="5" t="s">
        <v>40</v>
      </c>
      <c r="C19" s="5" t="s">
        <v>42</v>
      </c>
      <c r="D19" s="7">
        <v>48600</v>
      </c>
      <c r="E19" s="7">
        <v>6</v>
      </c>
      <c r="F19" s="7"/>
      <c r="G19" s="7"/>
      <c r="H19" s="7"/>
      <c r="I19" s="7"/>
      <c r="J19" s="7">
        <v>0</v>
      </c>
      <c r="K19" s="7"/>
      <c r="L19" s="7"/>
      <c r="M19" s="7"/>
      <c r="N19" s="7"/>
      <c r="O19" s="7">
        <v>2</v>
      </c>
      <c r="P19" s="7"/>
      <c r="Q19" s="7"/>
      <c r="R19" s="7"/>
      <c r="S19" s="7"/>
      <c r="T19" s="7">
        <v>0</v>
      </c>
      <c r="U19" s="7"/>
      <c r="V19" s="7"/>
      <c r="W19" s="7"/>
      <c r="X19" s="7"/>
    </row>
    <row r="20" spans="1:24">
      <c r="A20" s="6">
        <v>8</v>
      </c>
      <c r="B20" s="5" t="s">
        <v>40</v>
      </c>
      <c r="C20" s="5" t="s">
        <v>41</v>
      </c>
      <c r="D20" s="7">
        <v>0</v>
      </c>
      <c r="E20" s="7">
        <v>4</v>
      </c>
      <c r="F20" s="7"/>
      <c r="G20" s="7"/>
      <c r="H20" s="7"/>
      <c r="I20" s="7"/>
      <c r="J20" s="7">
        <v>0</v>
      </c>
      <c r="K20" s="7"/>
      <c r="L20" s="7"/>
      <c r="M20" s="7"/>
      <c r="N20" s="7"/>
      <c r="O20" s="7">
        <v>2</v>
      </c>
      <c r="P20" s="7"/>
      <c r="Q20" s="7"/>
      <c r="R20" s="7"/>
      <c r="S20" s="7"/>
      <c r="T20" s="7">
        <v>0</v>
      </c>
      <c r="U20" s="7"/>
      <c r="V20" s="7"/>
      <c r="W20" s="7"/>
      <c r="X20" s="7"/>
    </row>
    <row r="21" spans="1:24">
      <c r="A21" s="6">
        <v>9</v>
      </c>
      <c r="B21" s="5" t="s">
        <v>43</v>
      </c>
      <c r="C21" s="5" t="s">
        <v>44</v>
      </c>
      <c r="D21" s="7">
        <v>0</v>
      </c>
      <c r="E21" s="7">
        <v>4</v>
      </c>
      <c r="F21" s="7"/>
      <c r="G21" s="7"/>
      <c r="H21" s="7"/>
      <c r="I21" s="7"/>
      <c r="J21" s="7">
        <v>0</v>
      </c>
      <c r="K21" s="7"/>
      <c r="L21" s="7"/>
      <c r="M21" s="7"/>
      <c r="N21" s="7"/>
      <c r="O21" s="7">
        <v>4</v>
      </c>
      <c r="P21" s="7"/>
      <c r="Q21" s="7"/>
      <c r="R21" s="7"/>
      <c r="S21" s="7"/>
      <c r="T21" s="7">
        <v>0</v>
      </c>
      <c r="U21" s="7"/>
      <c r="V21" s="7"/>
      <c r="W21" s="7"/>
      <c r="X21" s="7"/>
    </row>
    <row r="22" spans="1:24">
      <c r="A22" s="6">
        <v>10</v>
      </c>
      <c r="B22" s="5" t="s">
        <v>45</v>
      </c>
      <c r="C22" s="5" t="s">
        <v>46</v>
      </c>
      <c r="D22" s="7">
        <v>0</v>
      </c>
      <c r="E22" s="7">
        <v>6</v>
      </c>
      <c r="F22" s="7"/>
      <c r="G22" s="7"/>
      <c r="H22" s="7"/>
      <c r="I22" s="7"/>
      <c r="J22" s="7">
        <v>0</v>
      </c>
      <c r="K22" s="7"/>
      <c r="L22" s="7"/>
      <c r="M22" s="7"/>
      <c r="N22" s="7"/>
      <c r="O22" s="7">
        <v>2</v>
      </c>
      <c r="P22" s="7"/>
      <c r="Q22" s="7"/>
      <c r="R22" s="7"/>
      <c r="S22" s="7"/>
      <c r="T22" s="7">
        <v>0</v>
      </c>
      <c r="U22" s="7"/>
      <c r="V22" s="7"/>
      <c r="W22" s="7"/>
      <c r="X22" s="7"/>
    </row>
    <row r="23" spans="1:24">
      <c r="A23" s="6">
        <v>11</v>
      </c>
      <c r="B23" s="5" t="s">
        <v>47</v>
      </c>
      <c r="C23" s="5" t="s">
        <v>48</v>
      </c>
      <c r="D23" s="7">
        <v>0</v>
      </c>
      <c r="E23" s="7">
        <v>4</v>
      </c>
      <c r="F23" s="7"/>
      <c r="G23" s="7"/>
      <c r="H23" s="7"/>
      <c r="I23" s="7"/>
      <c r="J23" s="7">
        <v>0</v>
      </c>
      <c r="K23" s="7"/>
      <c r="L23" s="7"/>
      <c r="M23" s="7"/>
      <c r="N23" s="7"/>
      <c r="O23" s="7">
        <v>4</v>
      </c>
      <c r="P23" s="7"/>
      <c r="Q23" s="7"/>
      <c r="R23" s="7"/>
      <c r="S23" s="7"/>
      <c r="T23" s="7">
        <v>0</v>
      </c>
      <c r="U23" s="7"/>
      <c r="V23" s="7"/>
      <c r="W23" s="7"/>
      <c r="X23" s="7"/>
    </row>
    <row r="24" spans="1:24">
      <c r="A24" s="6">
        <v>12</v>
      </c>
      <c r="B24" s="5" t="s">
        <v>49</v>
      </c>
      <c r="C24" s="5" t="s">
        <v>50</v>
      </c>
      <c r="D24" s="7">
        <v>0</v>
      </c>
      <c r="E24" s="18">
        <v>4</v>
      </c>
      <c r="F24" s="18"/>
      <c r="G24" s="18"/>
      <c r="H24" s="18"/>
      <c r="I24" s="18"/>
      <c r="J24" s="7">
        <v>0</v>
      </c>
      <c r="K24" s="7"/>
      <c r="L24" s="7"/>
      <c r="M24" s="7"/>
      <c r="N24" s="7"/>
      <c r="O24" s="7">
        <v>2</v>
      </c>
      <c r="P24" s="7"/>
      <c r="Q24" s="7"/>
      <c r="R24" s="7"/>
      <c r="S24" s="7"/>
      <c r="T24" s="7">
        <v>0</v>
      </c>
      <c r="U24" s="7"/>
      <c r="V24" s="7"/>
      <c r="W24" s="7"/>
      <c r="X24" s="7"/>
    </row>
    <row r="25" spans="1:24">
      <c r="A25" s="6">
        <v>13</v>
      </c>
      <c r="B25" s="5" t="s">
        <v>51</v>
      </c>
      <c r="C25" s="5" t="s">
        <v>52</v>
      </c>
      <c r="D25" s="7">
        <v>0</v>
      </c>
      <c r="E25" s="18">
        <v>6</v>
      </c>
      <c r="F25" s="18"/>
      <c r="G25" s="18"/>
      <c r="H25" s="18"/>
      <c r="I25" s="18"/>
      <c r="J25" s="7">
        <v>0</v>
      </c>
      <c r="K25" s="7"/>
      <c r="L25" s="7"/>
      <c r="M25" s="7"/>
      <c r="N25" s="7"/>
      <c r="O25" s="18">
        <v>4</v>
      </c>
      <c r="P25" s="18"/>
      <c r="Q25" s="18"/>
      <c r="R25" s="18"/>
      <c r="S25" s="18"/>
      <c r="T25" s="7">
        <v>0</v>
      </c>
      <c r="U25" s="7"/>
      <c r="V25" s="7"/>
      <c r="W25" s="7"/>
      <c r="X25" s="7"/>
    </row>
    <row r="26" spans="1:24" s="2" customFormat="1">
      <c r="A26" s="8"/>
      <c r="B26" s="83" t="s">
        <v>53</v>
      </c>
      <c r="C26" s="84"/>
      <c r="D26" s="9">
        <f>SUM(D27:D37)</f>
        <v>78400</v>
      </c>
      <c r="E26" s="9">
        <f>SUM(E27:E37)</f>
        <v>20</v>
      </c>
      <c r="F26" s="9">
        <f t="shared" ref="F26" si="3">SUM(F27:F37)</f>
        <v>0</v>
      </c>
      <c r="G26" s="9">
        <f t="shared" ref="G26" si="4">SUM(G27:G37)</f>
        <v>0</v>
      </c>
      <c r="H26" s="9">
        <f t="shared" ref="H26" si="5">SUM(H27:H37)</f>
        <v>0</v>
      </c>
      <c r="I26" s="9">
        <f t="shared" ref="I26" si="6">SUM(I27:I37)</f>
        <v>0</v>
      </c>
      <c r="J26" s="9">
        <f t="shared" ref="J26" si="7">SUM(J27:J37)</f>
        <v>2</v>
      </c>
      <c r="K26" s="9">
        <f t="shared" ref="K26" si="8">SUM(K27:K37)</f>
        <v>0</v>
      </c>
      <c r="L26" s="9">
        <f t="shared" ref="L26" si="9">SUM(L27:L37)</f>
        <v>0</v>
      </c>
      <c r="M26" s="9">
        <f t="shared" ref="M26" si="10">SUM(M27:M37)</f>
        <v>0</v>
      </c>
      <c r="N26" s="9">
        <f t="shared" ref="N26" si="11">SUM(N27:N37)</f>
        <v>0</v>
      </c>
      <c r="O26" s="9">
        <f t="shared" ref="O26" si="12">SUM(O27:O37)</f>
        <v>54</v>
      </c>
      <c r="P26" s="9">
        <f t="shared" ref="P26" si="13">SUM(P27:P37)</f>
        <v>0</v>
      </c>
      <c r="Q26" s="9">
        <f t="shared" ref="Q26" si="14">SUM(Q27:Q37)</f>
        <v>0</v>
      </c>
      <c r="R26" s="9">
        <f t="shared" ref="R26" si="15">SUM(R27:R37)</f>
        <v>0</v>
      </c>
      <c r="S26" s="9">
        <f t="shared" ref="S26" si="16">SUM(S27:S37)</f>
        <v>0</v>
      </c>
      <c r="T26" s="9">
        <f t="shared" ref="T26" si="17">SUM(T27:T37)</f>
        <v>12</v>
      </c>
      <c r="U26" s="9">
        <f t="shared" ref="U26" si="18">SUM(U27:U37)</f>
        <v>0</v>
      </c>
      <c r="V26" s="9">
        <f t="shared" ref="V26" si="19">SUM(V27:V37)</f>
        <v>0</v>
      </c>
      <c r="W26" s="9">
        <f t="shared" ref="W26" si="20">SUM(W27:W37)</f>
        <v>0</v>
      </c>
      <c r="X26" s="9">
        <f t="shared" ref="X26" si="21">SUM(X27:X37)</f>
        <v>0</v>
      </c>
    </row>
    <row r="27" spans="1:24">
      <c r="A27" s="6">
        <v>14</v>
      </c>
      <c r="B27" s="5" t="s">
        <v>56</v>
      </c>
      <c r="C27" s="5" t="s">
        <v>57</v>
      </c>
      <c r="D27" s="7">
        <v>78400</v>
      </c>
      <c r="E27" s="18">
        <v>1</v>
      </c>
      <c r="F27" s="18"/>
      <c r="G27" s="18"/>
      <c r="H27" s="18"/>
      <c r="I27" s="18"/>
      <c r="J27" s="18">
        <v>0</v>
      </c>
      <c r="K27" s="18"/>
      <c r="L27" s="18"/>
      <c r="M27" s="18"/>
      <c r="N27" s="18"/>
      <c r="O27" s="18">
        <v>6</v>
      </c>
      <c r="P27" s="18"/>
      <c r="Q27" s="18"/>
      <c r="R27" s="18"/>
      <c r="S27" s="18"/>
      <c r="T27" s="18">
        <v>3</v>
      </c>
      <c r="U27" s="18"/>
      <c r="V27" s="18"/>
      <c r="W27" s="18"/>
      <c r="X27" s="18"/>
    </row>
    <row r="28" spans="1:24">
      <c r="A28" s="6">
        <v>14</v>
      </c>
      <c r="B28" s="5" t="s">
        <v>56</v>
      </c>
      <c r="C28" s="5" t="s">
        <v>73</v>
      </c>
      <c r="D28" s="7">
        <v>0</v>
      </c>
      <c r="E28" s="18">
        <v>2</v>
      </c>
      <c r="F28" s="18"/>
      <c r="G28" s="18"/>
      <c r="H28" s="18"/>
      <c r="I28" s="18"/>
      <c r="J28" s="18">
        <v>1</v>
      </c>
      <c r="K28" s="18"/>
      <c r="L28" s="18"/>
      <c r="M28" s="18"/>
      <c r="N28" s="18"/>
      <c r="O28" s="18">
        <v>3</v>
      </c>
      <c r="P28" s="18"/>
      <c r="Q28" s="18"/>
      <c r="R28" s="18"/>
      <c r="S28" s="18"/>
      <c r="T28" s="18">
        <v>0</v>
      </c>
      <c r="U28" s="18"/>
      <c r="V28" s="18"/>
      <c r="W28" s="18"/>
      <c r="X28" s="18"/>
    </row>
    <row r="29" spans="1:24">
      <c r="A29" s="6">
        <v>15</v>
      </c>
      <c r="B29" s="5" t="s">
        <v>54</v>
      </c>
      <c r="C29" s="5" t="s">
        <v>55</v>
      </c>
      <c r="D29" s="7">
        <v>0</v>
      </c>
      <c r="E29" s="18">
        <v>2</v>
      </c>
      <c r="F29" s="18"/>
      <c r="G29" s="18"/>
      <c r="H29" s="18"/>
      <c r="I29" s="18"/>
      <c r="J29" s="18">
        <v>0</v>
      </c>
      <c r="K29" s="18"/>
      <c r="L29" s="18"/>
      <c r="M29" s="18"/>
      <c r="N29" s="18"/>
      <c r="O29" s="18">
        <v>5</v>
      </c>
      <c r="P29" s="18"/>
      <c r="Q29" s="18"/>
      <c r="R29" s="18"/>
      <c r="S29" s="18"/>
      <c r="T29" s="18">
        <v>5</v>
      </c>
      <c r="U29" s="18"/>
      <c r="V29" s="18"/>
      <c r="W29" s="18"/>
      <c r="X29" s="18"/>
    </row>
    <row r="30" spans="1:24">
      <c r="A30" s="6">
        <v>16</v>
      </c>
      <c r="B30" s="5" t="s">
        <v>58</v>
      </c>
      <c r="C30" s="5" t="s">
        <v>59</v>
      </c>
      <c r="D30" s="7">
        <v>0</v>
      </c>
      <c r="E30" s="18">
        <v>3</v>
      </c>
      <c r="F30" s="18"/>
      <c r="G30" s="18"/>
      <c r="H30" s="18"/>
      <c r="I30" s="18"/>
      <c r="J30" s="18">
        <v>0</v>
      </c>
      <c r="K30" s="18"/>
      <c r="L30" s="18"/>
      <c r="M30" s="18"/>
      <c r="N30" s="18"/>
      <c r="O30" s="18">
        <v>10</v>
      </c>
      <c r="P30" s="18"/>
      <c r="Q30" s="18"/>
      <c r="R30" s="18"/>
      <c r="S30" s="18"/>
      <c r="T30" s="18">
        <v>2</v>
      </c>
      <c r="U30" s="18"/>
      <c r="V30" s="18"/>
      <c r="W30" s="18"/>
      <c r="X30" s="18"/>
    </row>
    <row r="31" spans="1:24">
      <c r="A31" s="6">
        <v>17</v>
      </c>
      <c r="B31" s="5" t="s">
        <v>60</v>
      </c>
      <c r="C31" s="5" t="s">
        <v>61</v>
      </c>
      <c r="D31" s="7">
        <v>0</v>
      </c>
      <c r="E31" s="18">
        <v>3</v>
      </c>
      <c r="F31" s="18"/>
      <c r="G31" s="18"/>
      <c r="H31" s="18"/>
      <c r="I31" s="18"/>
      <c r="J31" s="18">
        <v>0</v>
      </c>
      <c r="K31" s="18"/>
      <c r="L31" s="18"/>
      <c r="M31" s="18"/>
      <c r="N31" s="18"/>
      <c r="O31" s="18">
        <v>6</v>
      </c>
      <c r="P31" s="18"/>
      <c r="Q31" s="18"/>
      <c r="R31" s="18"/>
      <c r="S31" s="18"/>
      <c r="T31" s="18">
        <v>1</v>
      </c>
      <c r="U31" s="18"/>
      <c r="V31" s="18"/>
      <c r="W31" s="18"/>
      <c r="X31" s="18"/>
    </row>
    <row r="32" spans="1:24">
      <c r="A32" s="6">
        <v>18</v>
      </c>
      <c r="B32" s="5" t="s">
        <v>62</v>
      </c>
      <c r="C32" s="5" t="s">
        <v>63</v>
      </c>
      <c r="D32" s="7">
        <v>0</v>
      </c>
      <c r="E32" s="18">
        <v>1</v>
      </c>
      <c r="F32" s="18"/>
      <c r="G32" s="18"/>
      <c r="H32" s="18"/>
      <c r="I32" s="18"/>
      <c r="J32" s="18">
        <v>0</v>
      </c>
      <c r="K32" s="18"/>
      <c r="L32" s="18"/>
      <c r="M32" s="18"/>
      <c r="N32" s="18"/>
      <c r="O32" s="18">
        <v>2</v>
      </c>
      <c r="P32" s="18"/>
      <c r="Q32" s="18"/>
      <c r="R32" s="18"/>
      <c r="S32" s="18"/>
      <c r="T32" s="18">
        <v>0</v>
      </c>
      <c r="U32" s="18"/>
      <c r="V32" s="18"/>
      <c r="W32" s="18"/>
      <c r="X32" s="18"/>
    </row>
    <row r="33" spans="1:24">
      <c r="A33" s="6">
        <v>19</v>
      </c>
      <c r="B33" s="5" t="s">
        <v>64</v>
      </c>
      <c r="C33" s="5" t="s">
        <v>65</v>
      </c>
      <c r="D33" s="7">
        <v>0</v>
      </c>
      <c r="E33" s="18">
        <v>2</v>
      </c>
      <c r="F33" s="18"/>
      <c r="G33" s="18"/>
      <c r="H33" s="18"/>
      <c r="I33" s="18"/>
      <c r="J33" s="18">
        <v>1</v>
      </c>
      <c r="K33" s="18"/>
      <c r="L33" s="18"/>
      <c r="M33" s="18"/>
      <c r="N33" s="18"/>
      <c r="O33" s="18">
        <v>5</v>
      </c>
      <c r="P33" s="18"/>
      <c r="Q33" s="18"/>
      <c r="R33" s="18"/>
      <c r="S33" s="18"/>
      <c r="T33" s="18">
        <v>0</v>
      </c>
      <c r="U33" s="18"/>
      <c r="V33" s="18"/>
      <c r="W33" s="18"/>
      <c r="X33" s="18"/>
    </row>
    <row r="34" spans="1:24">
      <c r="A34" s="6">
        <v>20</v>
      </c>
      <c r="B34" s="5" t="s">
        <v>66</v>
      </c>
      <c r="C34" s="5" t="s">
        <v>67</v>
      </c>
      <c r="D34" s="7">
        <v>0</v>
      </c>
      <c r="E34" s="18">
        <v>2</v>
      </c>
      <c r="F34" s="18"/>
      <c r="G34" s="18"/>
      <c r="H34" s="18"/>
      <c r="I34" s="18"/>
      <c r="J34" s="18">
        <v>0</v>
      </c>
      <c r="K34" s="18"/>
      <c r="L34" s="18"/>
      <c r="M34" s="18"/>
      <c r="N34" s="18"/>
      <c r="O34" s="18">
        <v>5</v>
      </c>
      <c r="P34" s="18"/>
      <c r="Q34" s="18"/>
      <c r="R34" s="18"/>
      <c r="S34" s="18"/>
      <c r="T34" s="18">
        <v>0</v>
      </c>
      <c r="U34" s="18"/>
      <c r="V34" s="18"/>
      <c r="W34" s="18"/>
      <c r="X34" s="18"/>
    </row>
    <row r="35" spans="1:24">
      <c r="A35" s="6">
        <v>21</v>
      </c>
      <c r="B35" s="5" t="s">
        <v>68</v>
      </c>
      <c r="C35" s="5" t="s">
        <v>69</v>
      </c>
      <c r="D35" s="7">
        <v>0</v>
      </c>
      <c r="E35" s="18">
        <v>1</v>
      </c>
      <c r="F35" s="18"/>
      <c r="G35" s="18"/>
      <c r="H35" s="18"/>
      <c r="I35" s="18"/>
      <c r="J35" s="18">
        <v>0</v>
      </c>
      <c r="K35" s="18"/>
      <c r="L35" s="18"/>
      <c r="M35" s="18"/>
      <c r="N35" s="18"/>
      <c r="O35" s="18">
        <v>5</v>
      </c>
      <c r="P35" s="18"/>
      <c r="Q35" s="18"/>
      <c r="R35" s="18"/>
      <c r="S35" s="18"/>
      <c r="T35" s="18">
        <v>0</v>
      </c>
      <c r="U35" s="18"/>
      <c r="V35" s="18"/>
      <c r="W35" s="18"/>
      <c r="X35" s="18"/>
    </row>
    <row r="36" spans="1:24">
      <c r="A36" s="6">
        <v>21</v>
      </c>
      <c r="B36" s="5" t="s">
        <v>68</v>
      </c>
      <c r="C36" s="5" t="s">
        <v>70</v>
      </c>
      <c r="D36" s="7">
        <v>0</v>
      </c>
      <c r="E36" s="18">
        <v>2</v>
      </c>
      <c r="F36" s="18"/>
      <c r="G36" s="18"/>
      <c r="H36" s="18"/>
      <c r="I36" s="18"/>
      <c r="J36" s="18">
        <v>0</v>
      </c>
      <c r="K36" s="18"/>
      <c r="L36" s="18"/>
      <c r="M36" s="18"/>
      <c r="N36" s="18"/>
      <c r="O36" s="18">
        <v>2</v>
      </c>
      <c r="P36" s="18"/>
      <c r="Q36" s="18"/>
      <c r="R36" s="18"/>
      <c r="S36" s="18"/>
      <c r="T36" s="18">
        <v>0</v>
      </c>
      <c r="U36" s="18"/>
      <c r="V36" s="18"/>
      <c r="W36" s="18"/>
      <c r="X36" s="18"/>
    </row>
    <row r="37" spans="1:24">
      <c r="A37" s="6">
        <v>22</v>
      </c>
      <c r="B37" s="5" t="s">
        <v>71</v>
      </c>
      <c r="C37" s="5" t="s">
        <v>72</v>
      </c>
      <c r="D37" s="7">
        <v>0</v>
      </c>
      <c r="E37" s="18">
        <v>1</v>
      </c>
      <c r="F37" s="18"/>
      <c r="G37" s="18"/>
      <c r="H37" s="18"/>
      <c r="I37" s="18"/>
      <c r="J37" s="18">
        <v>0</v>
      </c>
      <c r="K37" s="18"/>
      <c r="L37" s="18"/>
      <c r="M37" s="18"/>
      <c r="N37" s="18"/>
      <c r="O37" s="18">
        <v>5</v>
      </c>
      <c r="P37" s="18"/>
      <c r="Q37" s="18"/>
      <c r="R37" s="18"/>
      <c r="S37" s="18"/>
      <c r="T37" s="18">
        <v>1</v>
      </c>
      <c r="U37" s="18"/>
      <c r="V37" s="18"/>
      <c r="W37" s="18"/>
      <c r="X37" s="18"/>
    </row>
    <row r="38" spans="1:24" s="2" customFormat="1">
      <c r="A38" s="8"/>
      <c r="B38" s="83" t="s">
        <v>74</v>
      </c>
      <c r="C38" s="84"/>
      <c r="D38" s="9">
        <f>SUM(D39:D48)</f>
        <v>116200</v>
      </c>
      <c r="E38" s="9">
        <f t="shared" ref="E38:X38" si="22">SUM(E39:E48)</f>
        <v>66</v>
      </c>
      <c r="F38" s="9">
        <f t="shared" si="22"/>
        <v>0</v>
      </c>
      <c r="G38" s="9">
        <f t="shared" si="22"/>
        <v>0</v>
      </c>
      <c r="H38" s="9">
        <f t="shared" si="22"/>
        <v>0</v>
      </c>
      <c r="I38" s="9">
        <f t="shared" si="22"/>
        <v>0</v>
      </c>
      <c r="J38" s="9">
        <f t="shared" si="22"/>
        <v>0</v>
      </c>
      <c r="K38" s="9">
        <f t="shared" si="22"/>
        <v>0</v>
      </c>
      <c r="L38" s="9">
        <f t="shared" si="22"/>
        <v>0</v>
      </c>
      <c r="M38" s="9">
        <f t="shared" si="22"/>
        <v>0</v>
      </c>
      <c r="N38" s="9">
        <f t="shared" si="22"/>
        <v>0</v>
      </c>
      <c r="O38" s="9">
        <f t="shared" si="22"/>
        <v>68</v>
      </c>
      <c r="P38" s="9">
        <f t="shared" si="22"/>
        <v>0</v>
      </c>
      <c r="Q38" s="9">
        <f t="shared" si="22"/>
        <v>0</v>
      </c>
      <c r="R38" s="9">
        <f t="shared" si="22"/>
        <v>0</v>
      </c>
      <c r="S38" s="9">
        <f t="shared" si="22"/>
        <v>0</v>
      </c>
      <c r="T38" s="9">
        <f t="shared" si="22"/>
        <v>0</v>
      </c>
      <c r="U38" s="9">
        <f t="shared" si="22"/>
        <v>0</v>
      </c>
      <c r="V38" s="9">
        <f t="shared" si="22"/>
        <v>0</v>
      </c>
      <c r="W38" s="9">
        <f t="shared" si="22"/>
        <v>0</v>
      </c>
      <c r="X38" s="9">
        <f t="shared" si="22"/>
        <v>0</v>
      </c>
    </row>
    <row r="39" spans="1:24">
      <c r="A39" s="6">
        <v>23</v>
      </c>
      <c r="B39" s="5" t="s">
        <v>75</v>
      </c>
      <c r="C39" s="5" t="s">
        <v>76</v>
      </c>
      <c r="D39" s="7">
        <v>116200</v>
      </c>
      <c r="E39" s="18">
        <v>7</v>
      </c>
      <c r="F39" s="18"/>
      <c r="G39" s="18"/>
      <c r="H39" s="18"/>
      <c r="I39" s="18"/>
      <c r="J39" s="7">
        <v>0</v>
      </c>
      <c r="K39" s="7"/>
      <c r="L39" s="7"/>
      <c r="M39" s="7"/>
      <c r="N39" s="7"/>
      <c r="O39" s="18">
        <v>7</v>
      </c>
      <c r="P39" s="18"/>
      <c r="Q39" s="18"/>
      <c r="R39" s="18"/>
      <c r="S39" s="18"/>
      <c r="T39" s="7">
        <v>0</v>
      </c>
      <c r="U39" s="7"/>
      <c r="V39" s="7"/>
      <c r="W39" s="7"/>
      <c r="X39" s="7"/>
    </row>
    <row r="40" spans="1:24">
      <c r="A40" s="6">
        <v>24</v>
      </c>
      <c r="B40" s="5" t="s">
        <v>77</v>
      </c>
      <c r="C40" s="5" t="s">
        <v>78</v>
      </c>
      <c r="D40" s="7">
        <v>0</v>
      </c>
      <c r="E40" s="18">
        <v>4</v>
      </c>
      <c r="F40" s="18"/>
      <c r="G40" s="18"/>
      <c r="H40" s="18"/>
      <c r="I40" s="18"/>
      <c r="J40" s="7">
        <v>0</v>
      </c>
      <c r="K40" s="7"/>
      <c r="L40" s="7"/>
      <c r="M40" s="7"/>
      <c r="N40" s="7"/>
      <c r="O40" s="18">
        <v>5</v>
      </c>
      <c r="P40" s="18"/>
      <c r="Q40" s="18"/>
      <c r="R40" s="18"/>
      <c r="S40" s="18"/>
      <c r="T40" s="7">
        <v>0</v>
      </c>
      <c r="U40" s="7"/>
      <c r="V40" s="7"/>
      <c r="W40" s="7"/>
      <c r="X40" s="7"/>
    </row>
    <row r="41" spans="1:24">
      <c r="A41" s="6">
        <v>25</v>
      </c>
      <c r="B41" s="5" t="s">
        <v>79</v>
      </c>
      <c r="C41" s="5" t="s">
        <v>80</v>
      </c>
      <c r="D41" s="7">
        <v>0</v>
      </c>
      <c r="E41" s="18">
        <v>7</v>
      </c>
      <c r="F41" s="18"/>
      <c r="G41" s="18"/>
      <c r="H41" s="18"/>
      <c r="I41" s="18"/>
      <c r="J41" s="7">
        <v>0</v>
      </c>
      <c r="K41" s="7"/>
      <c r="L41" s="7"/>
      <c r="M41" s="7"/>
      <c r="N41" s="7"/>
      <c r="O41" s="18">
        <v>6</v>
      </c>
      <c r="P41" s="18"/>
      <c r="Q41" s="18"/>
      <c r="R41" s="18"/>
      <c r="S41" s="18"/>
      <c r="T41" s="7">
        <v>0</v>
      </c>
      <c r="U41" s="7"/>
      <c r="V41" s="7"/>
      <c r="W41" s="7"/>
      <c r="X41" s="7"/>
    </row>
    <row r="42" spans="1:24">
      <c r="A42" s="6">
        <v>26</v>
      </c>
      <c r="B42" s="5" t="s">
        <v>81</v>
      </c>
      <c r="C42" s="5" t="s">
        <v>82</v>
      </c>
      <c r="D42" s="7">
        <v>0</v>
      </c>
      <c r="E42" s="18">
        <v>6</v>
      </c>
      <c r="F42" s="18"/>
      <c r="G42" s="18"/>
      <c r="H42" s="18"/>
      <c r="I42" s="18"/>
      <c r="J42" s="7">
        <v>0</v>
      </c>
      <c r="K42" s="7"/>
      <c r="L42" s="7"/>
      <c r="M42" s="7"/>
      <c r="N42" s="7"/>
      <c r="O42" s="18">
        <v>5</v>
      </c>
      <c r="P42" s="18"/>
      <c r="Q42" s="18"/>
      <c r="R42" s="18"/>
      <c r="S42" s="18"/>
      <c r="T42" s="7">
        <v>0</v>
      </c>
      <c r="U42" s="7"/>
      <c r="V42" s="7"/>
      <c r="W42" s="7"/>
      <c r="X42" s="7"/>
    </row>
    <row r="43" spans="1:24">
      <c r="A43" s="6">
        <v>27</v>
      </c>
      <c r="B43" s="5" t="s">
        <v>83</v>
      </c>
      <c r="C43" s="5" t="s">
        <v>84</v>
      </c>
      <c r="D43" s="7">
        <v>0</v>
      </c>
      <c r="E43" s="18">
        <v>9</v>
      </c>
      <c r="F43" s="18"/>
      <c r="G43" s="18"/>
      <c r="H43" s="18"/>
      <c r="I43" s="18"/>
      <c r="J43" s="7">
        <v>0</v>
      </c>
      <c r="K43" s="7"/>
      <c r="L43" s="7"/>
      <c r="M43" s="7"/>
      <c r="N43" s="7"/>
      <c r="O43" s="18">
        <v>9</v>
      </c>
      <c r="P43" s="18"/>
      <c r="Q43" s="18"/>
      <c r="R43" s="18"/>
      <c r="S43" s="18"/>
      <c r="T43" s="7">
        <v>0</v>
      </c>
      <c r="U43" s="7"/>
      <c r="V43" s="7"/>
      <c r="W43" s="7"/>
      <c r="X43" s="7"/>
    </row>
    <row r="44" spans="1:24">
      <c r="A44" s="6">
        <v>28</v>
      </c>
      <c r="B44" s="5" t="s">
        <v>85</v>
      </c>
      <c r="C44" s="5" t="s">
        <v>84</v>
      </c>
      <c r="D44" s="7">
        <v>0</v>
      </c>
      <c r="E44" s="18">
        <v>4</v>
      </c>
      <c r="F44" s="18"/>
      <c r="G44" s="18"/>
      <c r="H44" s="18"/>
      <c r="I44" s="18"/>
      <c r="J44" s="7">
        <v>0</v>
      </c>
      <c r="K44" s="7"/>
      <c r="L44" s="7"/>
      <c r="M44" s="7"/>
      <c r="N44" s="7"/>
      <c r="O44" s="18">
        <v>7</v>
      </c>
      <c r="P44" s="18"/>
      <c r="Q44" s="18"/>
      <c r="R44" s="18"/>
      <c r="S44" s="18"/>
      <c r="T44" s="7">
        <v>0</v>
      </c>
      <c r="U44" s="7"/>
      <c r="V44" s="7"/>
      <c r="W44" s="7"/>
      <c r="X44" s="7"/>
    </row>
    <row r="45" spans="1:24">
      <c r="A45" s="6">
        <v>29</v>
      </c>
      <c r="B45" s="5" t="s">
        <v>86</v>
      </c>
      <c r="C45" s="5" t="s">
        <v>195</v>
      </c>
      <c r="D45" s="7">
        <v>0</v>
      </c>
      <c r="E45" s="18">
        <v>11</v>
      </c>
      <c r="F45" s="18"/>
      <c r="G45" s="18"/>
      <c r="H45" s="18"/>
      <c r="I45" s="18"/>
      <c r="J45" s="7">
        <v>0</v>
      </c>
      <c r="K45" s="7"/>
      <c r="L45" s="7"/>
      <c r="M45" s="7"/>
      <c r="N45" s="7"/>
      <c r="O45" s="18">
        <v>11</v>
      </c>
      <c r="P45" s="18"/>
      <c r="Q45" s="18"/>
      <c r="R45" s="18"/>
      <c r="S45" s="18"/>
      <c r="T45" s="7">
        <v>0</v>
      </c>
      <c r="U45" s="7"/>
      <c r="V45" s="7"/>
      <c r="W45" s="7"/>
      <c r="X45" s="7"/>
    </row>
    <row r="46" spans="1:24">
      <c r="A46" s="6">
        <v>30</v>
      </c>
      <c r="B46" s="5" t="s">
        <v>87</v>
      </c>
      <c r="C46" s="5" t="s">
        <v>88</v>
      </c>
      <c r="D46" s="7">
        <v>0</v>
      </c>
      <c r="E46" s="18">
        <v>7</v>
      </c>
      <c r="F46" s="18"/>
      <c r="G46" s="18"/>
      <c r="H46" s="18"/>
      <c r="I46" s="18"/>
      <c r="J46" s="7">
        <v>0</v>
      </c>
      <c r="K46" s="7"/>
      <c r="L46" s="7"/>
      <c r="M46" s="7"/>
      <c r="N46" s="7"/>
      <c r="O46" s="18">
        <v>8</v>
      </c>
      <c r="P46" s="18"/>
      <c r="Q46" s="18"/>
      <c r="R46" s="18"/>
      <c r="S46" s="18"/>
      <c r="T46" s="7">
        <v>0</v>
      </c>
      <c r="U46" s="7"/>
      <c r="V46" s="7"/>
      <c r="W46" s="7"/>
      <c r="X46" s="7"/>
    </row>
    <row r="47" spans="1:24">
      <c r="A47" s="6">
        <v>31</v>
      </c>
      <c r="B47" s="5" t="s">
        <v>89</v>
      </c>
      <c r="C47" s="5" t="s">
        <v>90</v>
      </c>
      <c r="D47" s="7">
        <v>0</v>
      </c>
      <c r="E47" s="18">
        <v>5</v>
      </c>
      <c r="F47" s="18"/>
      <c r="G47" s="18"/>
      <c r="H47" s="18"/>
      <c r="I47" s="18"/>
      <c r="J47" s="7">
        <v>0</v>
      </c>
      <c r="K47" s="7"/>
      <c r="L47" s="7"/>
      <c r="M47" s="7"/>
      <c r="N47" s="7"/>
      <c r="O47" s="18">
        <v>5</v>
      </c>
      <c r="P47" s="18"/>
      <c r="Q47" s="18"/>
      <c r="R47" s="18"/>
      <c r="S47" s="18"/>
      <c r="T47" s="7">
        <v>0</v>
      </c>
      <c r="U47" s="7"/>
      <c r="V47" s="7"/>
      <c r="W47" s="7"/>
      <c r="X47" s="7"/>
    </row>
    <row r="48" spans="1:24">
      <c r="A48" s="6">
        <v>32</v>
      </c>
      <c r="B48" s="5" t="s">
        <v>91</v>
      </c>
      <c r="C48" s="5" t="s">
        <v>92</v>
      </c>
      <c r="D48" s="7">
        <v>0</v>
      </c>
      <c r="E48" s="18">
        <v>6</v>
      </c>
      <c r="F48" s="18"/>
      <c r="G48" s="18"/>
      <c r="H48" s="18"/>
      <c r="I48" s="18"/>
      <c r="J48" s="7">
        <v>0</v>
      </c>
      <c r="K48" s="7"/>
      <c r="L48" s="7"/>
      <c r="M48" s="7"/>
      <c r="N48" s="7"/>
      <c r="O48" s="18">
        <v>5</v>
      </c>
      <c r="P48" s="18"/>
      <c r="Q48" s="18"/>
      <c r="R48" s="18"/>
      <c r="S48" s="18"/>
      <c r="T48" s="7">
        <v>0</v>
      </c>
      <c r="U48" s="7"/>
      <c r="V48" s="7"/>
      <c r="W48" s="7"/>
      <c r="X48" s="7"/>
    </row>
    <row r="49" spans="1:24" s="2" customFormat="1">
      <c r="A49" s="8"/>
      <c r="B49" s="83" t="s">
        <v>93</v>
      </c>
      <c r="C49" s="84"/>
      <c r="D49" s="9">
        <f>SUM(D50:D69)</f>
        <v>111000</v>
      </c>
      <c r="E49" s="9">
        <f t="shared" ref="E49:X49" si="23">SUM(E50:E69)</f>
        <v>44</v>
      </c>
      <c r="F49" s="9">
        <f t="shared" si="23"/>
        <v>0</v>
      </c>
      <c r="G49" s="9">
        <f t="shared" si="23"/>
        <v>0</v>
      </c>
      <c r="H49" s="9">
        <f t="shared" si="23"/>
        <v>0</v>
      </c>
      <c r="I49" s="9">
        <f t="shared" si="23"/>
        <v>0</v>
      </c>
      <c r="J49" s="9">
        <f t="shared" si="23"/>
        <v>16</v>
      </c>
      <c r="K49" s="9">
        <f t="shared" si="23"/>
        <v>0</v>
      </c>
      <c r="L49" s="9">
        <f t="shared" si="23"/>
        <v>0</v>
      </c>
      <c r="M49" s="9">
        <f t="shared" si="23"/>
        <v>0</v>
      </c>
      <c r="N49" s="9">
        <f t="shared" si="23"/>
        <v>0</v>
      </c>
      <c r="O49" s="9">
        <f t="shared" si="23"/>
        <v>52</v>
      </c>
      <c r="P49" s="9">
        <f t="shared" si="23"/>
        <v>0</v>
      </c>
      <c r="Q49" s="9">
        <f t="shared" si="23"/>
        <v>0</v>
      </c>
      <c r="R49" s="9">
        <f t="shared" si="23"/>
        <v>0</v>
      </c>
      <c r="S49" s="9">
        <f t="shared" si="23"/>
        <v>0</v>
      </c>
      <c r="T49" s="9">
        <f t="shared" si="23"/>
        <v>24</v>
      </c>
      <c r="U49" s="9">
        <f t="shared" si="23"/>
        <v>0</v>
      </c>
      <c r="V49" s="9">
        <f t="shared" si="23"/>
        <v>0</v>
      </c>
      <c r="W49" s="9">
        <f t="shared" si="23"/>
        <v>0</v>
      </c>
      <c r="X49" s="9">
        <f t="shared" si="23"/>
        <v>0</v>
      </c>
    </row>
    <row r="50" spans="1:24">
      <c r="A50" s="6">
        <v>33</v>
      </c>
      <c r="B50" s="5" t="s">
        <v>94</v>
      </c>
      <c r="C50" s="5" t="s">
        <v>95</v>
      </c>
      <c r="D50" s="7">
        <v>100600</v>
      </c>
      <c r="E50" s="18">
        <v>2</v>
      </c>
      <c r="F50" s="18"/>
      <c r="G50" s="18"/>
      <c r="H50" s="18"/>
      <c r="I50" s="18"/>
      <c r="J50" s="18">
        <v>0</v>
      </c>
      <c r="K50" s="18"/>
      <c r="L50" s="18"/>
      <c r="M50" s="18"/>
      <c r="N50" s="18"/>
      <c r="O50" s="18">
        <v>3</v>
      </c>
      <c r="P50" s="18"/>
      <c r="Q50" s="18"/>
      <c r="R50" s="18"/>
      <c r="S50" s="18"/>
      <c r="T50" s="18">
        <v>1</v>
      </c>
      <c r="U50" s="18"/>
      <c r="V50" s="18"/>
      <c r="W50" s="18"/>
      <c r="X50" s="18"/>
    </row>
    <row r="51" spans="1:24">
      <c r="A51" s="6">
        <v>33</v>
      </c>
      <c r="B51" s="5" t="s">
        <v>94</v>
      </c>
      <c r="C51" s="5" t="s">
        <v>96</v>
      </c>
      <c r="D51" s="7">
        <v>0</v>
      </c>
      <c r="E51" s="18">
        <v>1</v>
      </c>
      <c r="F51" s="18"/>
      <c r="G51" s="18"/>
      <c r="H51" s="18"/>
      <c r="I51" s="18"/>
      <c r="J51" s="18">
        <v>2</v>
      </c>
      <c r="K51" s="18"/>
      <c r="L51" s="18"/>
      <c r="M51" s="18"/>
      <c r="N51" s="18"/>
      <c r="O51" s="18">
        <v>3</v>
      </c>
      <c r="P51" s="18"/>
      <c r="Q51" s="18"/>
      <c r="R51" s="18"/>
      <c r="S51" s="18"/>
      <c r="T51" s="18">
        <v>2</v>
      </c>
      <c r="U51" s="18"/>
      <c r="V51" s="18"/>
      <c r="W51" s="18"/>
      <c r="X51" s="18"/>
    </row>
    <row r="52" spans="1:24">
      <c r="A52" s="6">
        <v>33</v>
      </c>
      <c r="B52" s="5" t="s">
        <v>94</v>
      </c>
      <c r="C52" s="5" t="s">
        <v>97</v>
      </c>
      <c r="D52" s="7">
        <v>0</v>
      </c>
      <c r="E52" s="18">
        <v>2</v>
      </c>
      <c r="F52" s="18"/>
      <c r="G52" s="18"/>
      <c r="H52" s="18"/>
      <c r="I52" s="18"/>
      <c r="J52" s="18">
        <v>2</v>
      </c>
      <c r="K52" s="18"/>
      <c r="L52" s="18"/>
      <c r="M52" s="18"/>
      <c r="N52" s="18"/>
      <c r="O52" s="18">
        <v>2</v>
      </c>
      <c r="P52" s="18"/>
      <c r="Q52" s="18"/>
      <c r="R52" s="18"/>
      <c r="S52" s="18"/>
      <c r="T52" s="18">
        <v>0</v>
      </c>
      <c r="U52" s="18"/>
      <c r="V52" s="18"/>
      <c r="W52" s="18"/>
      <c r="X52" s="18"/>
    </row>
    <row r="53" spans="1:24">
      <c r="A53" s="6">
        <v>33</v>
      </c>
      <c r="B53" s="5" t="s">
        <v>94</v>
      </c>
      <c r="C53" s="5" t="s">
        <v>98</v>
      </c>
      <c r="D53" s="7">
        <v>0</v>
      </c>
      <c r="E53" s="18">
        <v>3</v>
      </c>
      <c r="F53" s="18"/>
      <c r="G53" s="18"/>
      <c r="H53" s="18"/>
      <c r="I53" s="18"/>
      <c r="J53" s="18">
        <v>0</v>
      </c>
      <c r="K53" s="18"/>
      <c r="L53" s="18"/>
      <c r="M53" s="18"/>
      <c r="N53" s="18"/>
      <c r="O53" s="18">
        <v>2</v>
      </c>
      <c r="P53" s="18"/>
      <c r="Q53" s="18"/>
      <c r="R53" s="18"/>
      <c r="S53" s="18"/>
      <c r="T53" s="18">
        <v>0</v>
      </c>
      <c r="U53" s="18"/>
      <c r="V53" s="18"/>
      <c r="W53" s="18"/>
      <c r="X53" s="18"/>
    </row>
    <row r="54" spans="1:24">
      <c r="A54" s="6">
        <v>34</v>
      </c>
      <c r="B54" s="5" t="s">
        <v>99</v>
      </c>
      <c r="C54" s="5" t="s">
        <v>100</v>
      </c>
      <c r="D54" s="7">
        <v>0</v>
      </c>
      <c r="E54" s="18">
        <v>1</v>
      </c>
      <c r="F54" s="18"/>
      <c r="G54" s="18"/>
      <c r="H54" s="18"/>
      <c r="I54" s="18"/>
      <c r="J54" s="18">
        <v>2</v>
      </c>
      <c r="K54" s="18"/>
      <c r="L54" s="18"/>
      <c r="M54" s="18"/>
      <c r="N54" s="18"/>
      <c r="O54" s="18">
        <v>3</v>
      </c>
      <c r="P54" s="18"/>
      <c r="Q54" s="18"/>
      <c r="R54" s="18"/>
      <c r="S54" s="18"/>
      <c r="T54" s="18">
        <v>1</v>
      </c>
      <c r="U54" s="18"/>
      <c r="V54" s="18"/>
      <c r="W54" s="18"/>
      <c r="X54" s="18"/>
    </row>
    <row r="55" spans="1:24">
      <c r="A55" s="6">
        <v>34</v>
      </c>
      <c r="B55" s="5" t="s">
        <v>99</v>
      </c>
      <c r="C55" s="5" t="s">
        <v>101</v>
      </c>
      <c r="D55" s="7">
        <v>0</v>
      </c>
      <c r="E55" s="18">
        <v>4</v>
      </c>
      <c r="F55" s="18"/>
      <c r="G55" s="18"/>
      <c r="H55" s="18"/>
      <c r="I55" s="18"/>
      <c r="J55" s="18">
        <v>0</v>
      </c>
      <c r="K55" s="18"/>
      <c r="L55" s="18"/>
      <c r="M55" s="18"/>
      <c r="N55" s="18"/>
      <c r="O55" s="18">
        <v>2</v>
      </c>
      <c r="P55" s="18"/>
      <c r="Q55" s="18"/>
      <c r="R55" s="18"/>
      <c r="S55" s="18"/>
      <c r="T55" s="18">
        <v>0</v>
      </c>
      <c r="U55" s="18"/>
      <c r="V55" s="18"/>
      <c r="W55" s="18"/>
      <c r="X55" s="18"/>
    </row>
    <row r="56" spans="1:24">
      <c r="A56" s="6">
        <v>34</v>
      </c>
      <c r="B56" s="5" t="s">
        <v>99</v>
      </c>
      <c r="C56" s="5" t="s">
        <v>102</v>
      </c>
      <c r="D56" s="7">
        <v>0</v>
      </c>
      <c r="E56" s="18">
        <v>2</v>
      </c>
      <c r="F56" s="18"/>
      <c r="G56" s="18"/>
      <c r="H56" s="18"/>
      <c r="I56" s="18"/>
      <c r="J56" s="18">
        <v>0</v>
      </c>
      <c r="K56" s="18"/>
      <c r="L56" s="18"/>
      <c r="M56" s="18"/>
      <c r="N56" s="18"/>
      <c r="O56" s="18">
        <v>3</v>
      </c>
      <c r="P56" s="18"/>
      <c r="Q56" s="18"/>
      <c r="R56" s="18"/>
      <c r="S56" s="18"/>
      <c r="T56" s="18">
        <v>2</v>
      </c>
      <c r="U56" s="18"/>
      <c r="V56" s="18"/>
      <c r="W56" s="18"/>
      <c r="X56" s="18"/>
    </row>
    <row r="57" spans="1:24">
      <c r="A57" s="6">
        <v>35</v>
      </c>
      <c r="B57" s="5" t="s">
        <v>103</v>
      </c>
      <c r="C57" s="5" t="s">
        <v>104</v>
      </c>
      <c r="D57" s="7">
        <v>0</v>
      </c>
      <c r="E57" s="18">
        <v>3</v>
      </c>
      <c r="F57" s="18"/>
      <c r="G57" s="18"/>
      <c r="H57" s="18"/>
      <c r="I57" s="18"/>
      <c r="J57" s="18">
        <v>2</v>
      </c>
      <c r="K57" s="18"/>
      <c r="L57" s="18"/>
      <c r="M57" s="18"/>
      <c r="N57" s="18"/>
      <c r="O57" s="18">
        <v>2</v>
      </c>
      <c r="P57" s="18"/>
      <c r="Q57" s="18"/>
      <c r="R57" s="18"/>
      <c r="S57" s="18"/>
      <c r="T57" s="18">
        <v>0</v>
      </c>
      <c r="U57" s="18"/>
      <c r="V57" s="18"/>
      <c r="W57" s="18"/>
      <c r="X57" s="18"/>
    </row>
    <row r="58" spans="1:24">
      <c r="A58" s="6">
        <v>36</v>
      </c>
      <c r="B58" s="5" t="s">
        <v>105</v>
      </c>
      <c r="C58" s="5" t="s">
        <v>106</v>
      </c>
      <c r="D58" s="7">
        <v>0</v>
      </c>
      <c r="E58" s="18">
        <v>2</v>
      </c>
      <c r="F58" s="18"/>
      <c r="G58" s="18"/>
      <c r="H58" s="18"/>
      <c r="I58" s="18"/>
      <c r="J58" s="18">
        <v>0</v>
      </c>
      <c r="K58" s="18"/>
      <c r="L58" s="18"/>
      <c r="M58" s="18"/>
      <c r="N58" s="18"/>
      <c r="O58" s="18">
        <v>4</v>
      </c>
      <c r="P58" s="18"/>
      <c r="Q58" s="18"/>
      <c r="R58" s="18"/>
      <c r="S58" s="18"/>
      <c r="T58" s="18">
        <v>2</v>
      </c>
      <c r="U58" s="18"/>
      <c r="V58" s="18"/>
      <c r="W58" s="18"/>
      <c r="X58" s="18"/>
    </row>
    <row r="59" spans="1:24">
      <c r="A59" s="6">
        <v>36</v>
      </c>
      <c r="B59" s="5" t="s">
        <v>105</v>
      </c>
      <c r="C59" s="5" t="s">
        <v>107</v>
      </c>
      <c r="D59" s="7">
        <v>0</v>
      </c>
      <c r="E59" s="18">
        <v>1</v>
      </c>
      <c r="F59" s="18"/>
      <c r="G59" s="18"/>
      <c r="H59" s="18"/>
      <c r="I59" s="18"/>
      <c r="J59" s="18">
        <v>2</v>
      </c>
      <c r="K59" s="18"/>
      <c r="L59" s="18"/>
      <c r="M59" s="18"/>
      <c r="N59" s="18"/>
      <c r="O59" s="18">
        <v>2</v>
      </c>
      <c r="P59" s="18"/>
      <c r="Q59" s="18"/>
      <c r="R59" s="18"/>
      <c r="S59" s="18"/>
      <c r="T59" s="18">
        <v>1</v>
      </c>
      <c r="U59" s="18"/>
      <c r="V59" s="18"/>
      <c r="W59" s="18"/>
      <c r="X59" s="18"/>
    </row>
    <row r="60" spans="1:24">
      <c r="A60" s="6">
        <v>37</v>
      </c>
      <c r="B60" s="5" t="s">
        <v>108</v>
      </c>
      <c r="C60" s="5" t="s">
        <v>109</v>
      </c>
      <c r="D60" s="7">
        <v>0</v>
      </c>
      <c r="E60" s="18">
        <v>2</v>
      </c>
      <c r="F60" s="18"/>
      <c r="G60" s="18"/>
      <c r="H60" s="18"/>
      <c r="I60" s="18"/>
      <c r="J60" s="18">
        <v>0</v>
      </c>
      <c r="K60" s="18"/>
      <c r="L60" s="18"/>
      <c r="M60" s="18"/>
      <c r="N60" s="18"/>
      <c r="O60" s="18">
        <v>2</v>
      </c>
      <c r="P60" s="18"/>
      <c r="Q60" s="18"/>
      <c r="R60" s="18"/>
      <c r="S60" s="18"/>
      <c r="T60" s="18">
        <v>0</v>
      </c>
      <c r="U60" s="18"/>
      <c r="V60" s="18"/>
      <c r="W60" s="18"/>
      <c r="X60" s="18"/>
    </row>
    <row r="61" spans="1:24">
      <c r="A61" s="6">
        <v>37</v>
      </c>
      <c r="B61" s="5" t="s">
        <v>108</v>
      </c>
      <c r="C61" s="5" t="s">
        <v>110</v>
      </c>
      <c r="D61" s="7">
        <v>0</v>
      </c>
      <c r="E61" s="18">
        <v>2</v>
      </c>
      <c r="F61" s="18"/>
      <c r="G61" s="18"/>
      <c r="H61" s="18"/>
      <c r="I61" s="18"/>
      <c r="J61" s="18">
        <v>0</v>
      </c>
      <c r="K61" s="18"/>
      <c r="L61" s="18"/>
      <c r="M61" s="18"/>
      <c r="N61" s="18"/>
      <c r="O61" s="18">
        <v>2</v>
      </c>
      <c r="P61" s="18"/>
      <c r="Q61" s="18"/>
      <c r="R61" s="18"/>
      <c r="S61" s="18"/>
      <c r="T61" s="18">
        <v>2</v>
      </c>
      <c r="U61" s="18"/>
      <c r="V61" s="18"/>
      <c r="W61" s="18"/>
      <c r="X61" s="18"/>
    </row>
    <row r="62" spans="1:24">
      <c r="A62" s="6">
        <v>37</v>
      </c>
      <c r="B62" s="5" t="s">
        <v>108</v>
      </c>
      <c r="C62" s="5" t="s">
        <v>111</v>
      </c>
      <c r="D62" s="7">
        <v>0</v>
      </c>
      <c r="E62" s="18">
        <v>2</v>
      </c>
      <c r="F62" s="18"/>
      <c r="G62" s="18"/>
      <c r="H62" s="18"/>
      <c r="I62" s="18"/>
      <c r="J62" s="18">
        <v>0</v>
      </c>
      <c r="K62" s="18"/>
      <c r="L62" s="18"/>
      <c r="M62" s="18"/>
      <c r="N62" s="18"/>
      <c r="O62" s="18">
        <v>2</v>
      </c>
      <c r="P62" s="18"/>
      <c r="Q62" s="18"/>
      <c r="R62" s="18"/>
      <c r="S62" s="18"/>
      <c r="T62" s="18">
        <v>2</v>
      </c>
      <c r="U62" s="18"/>
      <c r="V62" s="18"/>
      <c r="W62" s="18"/>
      <c r="X62" s="18"/>
    </row>
    <row r="63" spans="1:24">
      <c r="A63" s="6">
        <v>37</v>
      </c>
      <c r="B63" s="5" t="s">
        <v>108</v>
      </c>
      <c r="C63" s="5" t="s">
        <v>112</v>
      </c>
      <c r="D63" s="7">
        <v>0</v>
      </c>
      <c r="E63" s="18">
        <v>2</v>
      </c>
      <c r="F63" s="18"/>
      <c r="G63" s="18"/>
      <c r="H63" s="18"/>
      <c r="I63" s="18"/>
      <c r="J63" s="18">
        <v>2</v>
      </c>
      <c r="K63" s="18"/>
      <c r="L63" s="18"/>
      <c r="M63" s="18"/>
      <c r="N63" s="18"/>
      <c r="O63" s="18">
        <v>3</v>
      </c>
      <c r="P63" s="18"/>
      <c r="Q63" s="18"/>
      <c r="R63" s="18"/>
      <c r="S63" s="18"/>
      <c r="T63" s="18">
        <v>2</v>
      </c>
      <c r="U63" s="18"/>
      <c r="V63" s="18"/>
      <c r="W63" s="18"/>
      <c r="X63" s="18"/>
    </row>
    <row r="64" spans="1:24">
      <c r="A64" s="6">
        <v>38</v>
      </c>
      <c r="B64" s="5" t="s">
        <v>113</v>
      </c>
      <c r="C64" s="5" t="s">
        <v>114</v>
      </c>
      <c r="D64" s="7">
        <v>0</v>
      </c>
      <c r="E64" s="18">
        <v>3</v>
      </c>
      <c r="F64" s="18"/>
      <c r="G64" s="18"/>
      <c r="H64" s="18"/>
      <c r="I64" s="18"/>
      <c r="J64" s="18">
        <v>0</v>
      </c>
      <c r="K64" s="18"/>
      <c r="L64" s="18"/>
      <c r="M64" s="18"/>
      <c r="N64" s="18"/>
      <c r="O64" s="18">
        <v>3</v>
      </c>
      <c r="P64" s="18"/>
      <c r="Q64" s="18"/>
      <c r="R64" s="18"/>
      <c r="S64" s="18"/>
      <c r="T64" s="18">
        <v>1</v>
      </c>
      <c r="U64" s="18"/>
      <c r="V64" s="18"/>
      <c r="W64" s="18"/>
      <c r="X64" s="18"/>
    </row>
    <row r="65" spans="1:24">
      <c r="A65" s="6">
        <v>38</v>
      </c>
      <c r="B65" s="5" t="s">
        <v>113</v>
      </c>
      <c r="C65" s="5" t="s">
        <v>115</v>
      </c>
      <c r="D65" s="7">
        <v>0</v>
      </c>
      <c r="E65" s="18">
        <v>1</v>
      </c>
      <c r="F65" s="18"/>
      <c r="G65" s="18"/>
      <c r="H65" s="18"/>
      <c r="I65" s="18"/>
      <c r="J65" s="18">
        <v>0</v>
      </c>
      <c r="K65" s="18"/>
      <c r="L65" s="18"/>
      <c r="M65" s="18"/>
      <c r="N65" s="18"/>
      <c r="O65" s="18">
        <v>3</v>
      </c>
      <c r="P65" s="18"/>
      <c r="Q65" s="18"/>
      <c r="R65" s="18"/>
      <c r="S65" s="18"/>
      <c r="T65" s="18">
        <v>2</v>
      </c>
      <c r="U65" s="18"/>
      <c r="V65" s="18"/>
      <c r="W65" s="18"/>
      <c r="X65" s="18"/>
    </row>
    <row r="66" spans="1:24">
      <c r="A66" s="6">
        <v>39</v>
      </c>
      <c r="B66" s="5" t="s">
        <v>116</v>
      </c>
      <c r="C66" s="5" t="s">
        <v>117</v>
      </c>
      <c r="D66" s="7">
        <v>10400</v>
      </c>
      <c r="E66" s="18">
        <v>2</v>
      </c>
      <c r="F66" s="18"/>
      <c r="G66" s="18"/>
      <c r="H66" s="18"/>
      <c r="I66" s="18"/>
      <c r="J66" s="18">
        <v>2</v>
      </c>
      <c r="K66" s="18"/>
      <c r="L66" s="18"/>
      <c r="M66" s="18"/>
      <c r="N66" s="18"/>
      <c r="O66" s="18">
        <v>3</v>
      </c>
      <c r="P66" s="18"/>
      <c r="Q66" s="18"/>
      <c r="R66" s="18"/>
      <c r="S66" s="18"/>
      <c r="T66" s="18">
        <v>1</v>
      </c>
      <c r="U66" s="18"/>
      <c r="V66" s="18"/>
      <c r="W66" s="18"/>
      <c r="X66" s="18"/>
    </row>
    <row r="67" spans="1:24">
      <c r="A67" s="6">
        <v>39</v>
      </c>
      <c r="B67" s="5" t="s">
        <v>116</v>
      </c>
      <c r="C67" s="5" t="s">
        <v>118</v>
      </c>
      <c r="D67" s="7">
        <v>0</v>
      </c>
      <c r="E67" s="18">
        <v>3</v>
      </c>
      <c r="F67" s="18"/>
      <c r="G67" s="18"/>
      <c r="H67" s="18"/>
      <c r="I67" s="18"/>
      <c r="J67" s="18">
        <v>0</v>
      </c>
      <c r="K67" s="18"/>
      <c r="L67" s="18"/>
      <c r="M67" s="18"/>
      <c r="N67" s="18"/>
      <c r="O67" s="18">
        <v>2</v>
      </c>
      <c r="P67" s="18"/>
      <c r="Q67" s="18"/>
      <c r="R67" s="18"/>
      <c r="S67" s="18"/>
      <c r="T67" s="18">
        <v>2</v>
      </c>
      <c r="U67" s="18"/>
      <c r="V67" s="18"/>
      <c r="W67" s="18"/>
      <c r="X67" s="18"/>
    </row>
    <row r="68" spans="1:24">
      <c r="A68" s="6">
        <v>40</v>
      </c>
      <c r="B68" s="5" t="s">
        <v>119</v>
      </c>
      <c r="C68" s="5" t="s">
        <v>120</v>
      </c>
      <c r="D68" s="7">
        <v>0</v>
      </c>
      <c r="E68" s="18">
        <v>3</v>
      </c>
      <c r="F68" s="18"/>
      <c r="G68" s="18"/>
      <c r="H68" s="18"/>
      <c r="I68" s="18"/>
      <c r="J68" s="18">
        <v>2</v>
      </c>
      <c r="K68" s="18"/>
      <c r="L68" s="18"/>
      <c r="M68" s="18"/>
      <c r="N68" s="18"/>
      <c r="O68" s="18">
        <v>3</v>
      </c>
      <c r="P68" s="18"/>
      <c r="Q68" s="18"/>
      <c r="R68" s="18"/>
      <c r="S68" s="18"/>
      <c r="T68" s="18">
        <v>1</v>
      </c>
      <c r="U68" s="18"/>
      <c r="V68" s="18"/>
      <c r="W68" s="18"/>
      <c r="X68" s="18"/>
    </row>
    <row r="69" spans="1:24">
      <c r="A69" s="6">
        <v>40</v>
      </c>
      <c r="B69" s="5" t="s">
        <v>119</v>
      </c>
      <c r="C69" s="5" t="s">
        <v>121</v>
      </c>
      <c r="D69" s="7">
        <v>0</v>
      </c>
      <c r="E69" s="18">
        <v>3</v>
      </c>
      <c r="F69" s="18"/>
      <c r="G69" s="18"/>
      <c r="H69" s="18"/>
      <c r="I69" s="18"/>
      <c r="J69" s="18">
        <v>0</v>
      </c>
      <c r="K69" s="18"/>
      <c r="L69" s="18"/>
      <c r="M69" s="18"/>
      <c r="N69" s="18"/>
      <c r="O69" s="18">
        <v>3</v>
      </c>
      <c r="P69" s="18"/>
      <c r="Q69" s="18"/>
      <c r="R69" s="18"/>
      <c r="S69" s="18"/>
      <c r="T69" s="18">
        <v>2</v>
      </c>
      <c r="U69" s="18"/>
      <c r="V69" s="18"/>
      <c r="W69" s="18"/>
      <c r="X69" s="18"/>
    </row>
    <row r="70" spans="1:24" s="2" customFormat="1">
      <c r="A70" s="8"/>
      <c r="B70" s="83" t="s">
        <v>122</v>
      </c>
      <c r="C70" s="84"/>
      <c r="D70" s="9">
        <f>SUM(D71:D77)</f>
        <v>529400</v>
      </c>
      <c r="E70" s="9">
        <f t="shared" ref="E70:X70" si="24">SUM(E71:E77)</f>
        <v>414</v>
      </c>
      <c r="F70" s="9">
        <f t="shared" si="24"/>
        <v>0</v>
      </c>
      <c r="G70" s="9">
        <f t="shared" si="24"/>
        <v>0</v>
      </c>
      <c r="H70" s="9">
        <f t="shared" si="24"/>
        <v>0</v>
      </c>
      <c r="I70" s="9">
        <f t="shared" si="24"/>
        <v>0</v>
      </c>
      <c r="J70" s="9">
        <f t="shared" si="24"/>
        <v>0</v>
      </c>
      <c r="K70" s="9">
        <f t="shared" si="24"/>
        <v>0</v>
      </c>
      <c r="L70" s="9">
        <f t="shared" si="24"/>
        <v>0</v>
      </c>
      <c r="M70" s="9">
        <f t="shared" si="24"/>
        <v>0</v>
      </c>
      <c r="N70" s="9">
        <f t="shared" si="24"/>
        <v>0</v>
      </c>
      <c r="O70" s="9">
        <f t="shared" si="24"/>
        <v>54</v>
      </c>
      <c r="P70" s="9">
        <f t="shared" si="24"/>
        <v>0</v>
      </c>
      <c r="Q70" s="9">
        <f t="shared" si="24"/>
        <v>0</v>
      </c>
      <c r="R70" s="9">
        <f t="shared" si="24"/>
        <v>0</v>
      </c>
      <c r="S70" s="9">
        <f t="shared" si="24"/>
        <v>0</v>
      </c>
      <c r="T70" s="9">
        <f t="shared" si="24"/>
        <v>0</v>
      </c>
      <c r="U70" s="9">
        <f t="shared" si="24"/>
        <v>0</v>
      </c>
      <c r="V70" s="9">
        <f t="shared" si="24"/>
        <v>0</v>
      </c>
      <c r="W70" s="9">
        <f t="shared" si="24"/>
        <v>0</v>
      </c>
      <c r="X70" s="9">
        <f t="shared" si="24"/>
        <v>0</v>
      </c>
    </row>
    <row r="71" spans="1:24">
      <c r="A71" s="6">
        <v>41</v>
      </c>
      <c r="B71" s="5" t="s">
        <v>123</v>
      </c>
      <c r="C71" s="5" t="s">
        <v>124</v>
      </c>
      <c r="D71" s="7">
        <v>516350</v>
      </c>
      <c r="E71" s="18">
        <v>183</v>
      </c>
      <c r="F71" s="18"/>
      <c r="G71" s="18"/>
      <c r="H71" s="18"/>
      <c r="I71" s="18"/>
      <c r="J71" s="18">
        <v>0</v>
      </c>
      <c r="K71" s="18"/>
      <c r="L71" s="18"/>
      <c r="M71" s="18"/>
      <c r="N71" s="18"/>
      <c r="O71" s="18">
        <v>24</v>
      </c>
      <c r="P71" s="18"/>
      <c r="Q71" s="18"/>
      <c r="R71" s="18"/>
      <c r="S71" s="18"/>
      <c r="T71" s="18">
        <v>0</v>
      </c>
      <c r="U71" s="18"/>
      <c r="V71" s="18"/>
      <c r="W71" s="18"/>
      <c r="X71" s="18"/>
    </row>
    <row r="72" spans="1:24">
      <c r="A72" s="6">
        <v>42</v>
      </c>
      <c r="B72" s="5" t="s">
        <v>125</v>
      </c>
      <c r="C72" s="5" t="s">
        <v>126</v>
      </c>
      <c r="D72" s="7">
        <v>4100</v>
      </c>
      <c r="E72" s="18">
        <v>73</v>
      </c>
      <c r="F72" s="18"/>
      <c r="G72" s="18"/>
      <c r="H72" s="18"/>
      <c r="I72" s="18"/>
      <c r="J72" s="18">
        <v>0</v>
      </c>
      <c r="K72" s="18"/>
      <c r="L72" s="18"/>
      <c r="M72" s="18"/>
      <c r="N72" s="18"/>
      <c r="O72" s="18">
        <v>9</v>
      </c>
      <c r="P72" s="18"/>
      <c r="Q72" s="18"/>
      <c r="R72" s="18"/>
      <c r="S72" s="18"/>
      <c r="T72" s="18">
        <v>0</v>
      </c>
      <c r="U72" s="18"/>
      <c r="V72" s="18"/>
      <c r="W72" s="18"/>
      <c r="X72" s="18"/>
    </row>
    <row r="73" spans="1:24">
      <c r="A73" s="6">
        <v>43</v>
      </c>
      <c r="B73" s="5" t="s">
        <v>127</v>
      </c>
      <c r="C73" s="5" t="s">
        <v>128</v>
      </c>
      <c r="D73" s="7">
        <v>2400</v>
      </c>
      <c r="E73" s="18">
        <v>41</v>
      </c>
      <c r="F73" s="18"/>
      <c r="G73" s="18"/>
      <c r="H73" s="18"/>
      <c r="I73" s="18"/>
      <c r="J73" s="18">
        <v>0</v>
      </c>
      <c r="K73" s="18"/>
      <c r="L73" s="18"/>
      <c r="M73" s="18"/>
      <c r="N73" s="18"/>
      <c r="O73" s="18">
        <v>7</v>
      </c>
      <c r="P73" s="18"/>
      <c r="Q73" s="18"/>
      <c r="R73" s="18"/>
      <c r="S73" s="18"/>
      <c r="T73" s="18">
        <v>0</v>
      </c>
      <c r="U73" s="18"/>
      <c r="V73" s="18"/>
      <c r="W73" s="18"/>
      <c r="X73" s="18"/>
    </row>
    <row r="74" spans="1:24">
      <c r="A74" s="6">
        <v>43</v>
      </c>
      <c r="B74" s="5" t="s">
        <v>127</v>
      </c>
      <c r="C74" s="5" t="s">
        <v>129</v>
      </c>
      <c r="D74" s="7">
        <v>1900</v>
      </c>
      <c r="E74" s="18">
        <v>36</v>
      </c>
      <c r="F74" s="18"/>
      <c r="G74" s="18"/>
      <c r="H74" s="18"/>
      <c r="I74" s="18"/>
      <c r="J74" s="18">
        <v>0</v>
      </c>
      <c r="K74" s="18"/>
      <c r="L74" s="18"/>
      <c r="M74" s="18"/>
      <c r="N74" s="18"/>
      <c r="O74" s="18">
        <v>2</v>
      </c>
      <c r="P74" s="18"/>
      <c r="Q74" s="18"/>
      <c r="R74" s="18"/>
      <c r="S74" s="18"/>
      <c r="T74" s="18">
        <v>0</v>
      </c>
      <c r="U74" s="18"/>
      <c r="V74" s="18"/>
      <c r="W74" s="18"/>
      <c r="X74" s="18"/>
    </row>
    <row r="75" spans="1:24">
      <c r="A75" s="6">
        <v>44</v>
      </c>
      <c r="B75" s="5" t="s">
        <v>130</v>
      </c>
      <c r="C75" s="5" t="s">
        <v>131</v>
      </c>
      <c r="D75" s="7">
        <v>400</v>
      </c>
      <c r="E75" s="18">
        <v>6</v>
      </c>
      <c r="F75" s="18"/>
      <c r="G75" s="18"/>
      <c r="H75" s="18"/>
      <c r="I75" s="18"/>
      <c r="J75" s="18">
        <v>0</v>
      </c>
      <c r="K75" s="18"/>
      <c r="L75" s="18"/>
      <c r="M75" s="18"/>
      <c r="N75" s="18"/>
      <c r="O75" s="18">
        <v>2</v>
      </c>
      <c r="P75" s="18"/>
      <c r="Q75" s="18"/>
      <c r="R75" s="18"/>
      <c r="S75" s="18"/>
      <c r="T75" s="18">
        <v>0</v>
      </c>
      <c r="U75" s="18"/>
      <c r="V75" s="18"/>
      <c r="W75" s="18"/>
      <c r="X75" s="18"/>
    </row>
    <row r="76" spans="1:24">
      <c r="A76" s="6">
        <v>45</v>
      </c>
      <c r="B76" s="5" t="s">
        <v>132</v>
      </c>
      <c r="C76" s="5" t="s">
        <v>133</v>
      </c>
      <c r="D76" s="7">
        <v>2000</v>
      </c>
      <c r="E76" s="18">
        <v>36</v>
      </c>
      <c r="F76" s="18"/>
      <c r="G76" s="18"/>
      <c r="H76" s="18"/>
      <c r="I76" s="18"/>
      <c r="J76" s="18">
        <v>0</v>
      </c>
      <c r="K76" s="18"/>
      <c r="L76" s="18"/>
      <c r="M76" s="18"/>
      <c r="N76" s="18"/>
      <c r="O76" s="18">
        <v>4</v>
      </c>
      <c r="P76" s="18"/>
      <c r="Q76" s="18"/>
      <c r="R76" s="18"/>
      <c r="S76" s="18"/>
      <c r="T76" s="18">
        <v>0</v>
      </c>
      <c r="U76" s="18"/>
      <c r="V76" s="18"/>
      <c r="W76" s="18"/>
      <c r="X76" s="18"/>
    </row>
    <row r="77" spans="1:24">
      <c r="A77" s="6">
        <v>45</v>
      </c>
      <c r="B77" s="5" t="s">
        <v>132</v>
      </c>
      <c r="C77" s="5" t="s">
        <v>134</v>
      </c>
      <c r="D77" s="7">
        <v>2250</v>
      </c>
      <c r="E77" s="18">
        <v>39</v>
      </c>
      <c r="F77" s="18"/>
      <c r="G77" s="18"/>
      <c r="H77" s="18"/>
      <c r="I77" s="18"/>
      <c r="J77" s="18">
        <v>0</v>
      </c>
      <c r="K77" s="18"/>
      <c r="L77" s="18"/>
      <c r="M77" s="18"/>
      <c r="N77" s="18"/>
      <c r="O77" s="18">
        <v>6</v>
      </c>
      <c r="P77" s="18"/>
      <c r="Q77" s="18"/>
      <c r="R77" s="18"/>
      <c r="S77" s="18"/>
      <c r="T77" s="18">
        <v>0</v>
      </c>
      <c r="U77" s="18"/>
      <c r="V77" s="18"/>
      <c r="W77" s="18"/>
      <c r="X77" s="18"/>
    </row>
    <row r="78" spans="1:24" s="2" customFormat="1">
      <c r="A78" s="8"/>
      <c r="B78" s="83" t="s">
        <v>153</v>
      </c>
      <c r="C78" s="84"/>
      <c r="D78" s="9">
        <f>SUM(D79:D87)</f>
        <v>265400</v>
      </c>
      <c r="E78" s="9">
        <f t="shared" ref="E78:X78" si="25">SUM(E79:E87)</f>
        <v>118</v>
      </c>
      <c r="F78" s="9">
        <f t="shared" si="25"/>
        <v>0</v>
      </c>
      <c r="G78" s="9">
        <f t="shared" si="25"/>
        <v>0</v>
      </c>
      <c r="H78" s="9">
        <f t="shared" si="25"/>
        <v>0</v>
      </c>
      <c r="I78" s="9">
        <f t="shared" si="25"/>
        <v>0</v>
      </c>
      <c r="J78" s="9">
        <f t="shared" si="25"/>
        <v>0</v>
      </c>
      <c r="K78" s="9">
        <f t="shared" si="25"/>
        <v>0</v>
      </c>
      <c r="L78" s="9">
        <f t="shared" si="25"/>
        <v>0</v>
      </c>
      <c r="M78" s="9">
        <f t="shared" si="25"/>
        <v>0</v>
      </c>
      <c r="N78" s="9">
        <f t="shared" si="25"/>
        <v>0</v>
      </c>
      <c r="O78" s="9">
        <f t="shared" si="25"/>
        <v>162</v>
      </c>
      <c r="P78" s="9">
        <f t="shared" si="25"/>
        <v>0</v>
      </c>
      <c r="Q78" s="9">
        <f t="shared" si="25"/>
        <v>0</v>
      </c>
      <c r="R78" s="9">
        <f t="shared" si="25"/>
        <v>0</v>
      </c>
      <c r="S78" s="9">
        <f t="shared" si="25"/>
        <v>0</v>
      </c>
      <c r="T78" s="9">
        <f t="shared" si="25"/>
        <v>0</v>
      </c>
      <c r="U78" s="9">
        <f t="shared" si="25"/>
        <v>0</v>
      </c>
      <c r="V78" s="9">
        <f t="shared" si="25"/>
        <v>0</v>
      </c>
      <c r="W78" s="9">
        <f t="shared" si="25"/>
        <v>0</v>
      </c>
      <c r="X78" s="9">
        <f t="shared" si="25"/>
        <v>0</v>
      </c>
    </row>
    <row r="79" spans="1:24">
      <c r="A79" s="6">
        <v>46</v>
      </c>
      <c r="B79" s="5" t="s">
        <v>135</v>
      </c>
      <c r="C79" s="5" t="s">
        <v>136</v>
      </c>
      <c r="D79" s="7">
        <v>253400</v>
      </c>
      <c r="E79" s="18">
        <v>18</v>
      </c>
      <c r="F79" s="18"/>
      <c r="G79" s="18"/>
      <c r="H79" s="18"/>
      <c r="I79" s="18"/>
      <c r="J79" s="18">
        <v>0</v>
      </c>
      <c r="K79" s="18"/>
      <c r="L79" s="18"/>
      <c r="M79" s="18"/>
      <c r="N79" s="18"/>
      <c r="O79" s="18">
        <v>22</v>
      </c>
      <c r="P79" s="18"/>
      <c r="Q79" s="18"/>
      <c r="R79" s="18"/>
      <c r="S79" s="18"/>
      <c r="T79" s="18">
        <v>0</v>
      </c>
      <c r="U79" s="18"/>
      <c r="V79" s="18"/>
      <c r="W79" s="18"/>
      <c r="X79" s="18"/>
    </row>
    <row r="80" spans="1:24">
      <c r="A80" s="6">
        <v>47</v>
      </c>
      <c r="B80" s="5" t="s">
        <v>137</v>
      </c>
      <c r="C80" s="5" t="s">
        <v>138</v>
      </c>
      <c r="D80" s="7">
        <v>2600</v>
      </c>
      <c r="E80" s="18">
        <v>22</v>
      </c>
      <c r="F80" s="18"/>
      <c r="G80" s="18"/>
      <c r="H80" s="18"/>
      <c r="I80" s="18"/>
      <c r="J80" s="18">
        <v>0</v>
      </c>
      <c r="K80" s="18"/>
      <c r="L80" s="18"/>
      <c r="M80" s="18"/>
      <c r="N80" s="18"/>
      <c r="O80" s="18">
        <v>30</v>
      </c>
      <c r="P80" s="18"/>
      <c r="Q80" s="18"/>
      <c r="R80" s="18"/>
      <c r="S80" s="18"/>
      <c r="T80" s="18">
        <v>0</v>
      </c>
      <c r="U80" s="18"/>
      <c r="V80" s="18"/>
      <c r="W80" s="18"/>
      <c r="X80" s="18"/>
    </row>
    <row r="81" spans="1:24">
      <c r="A81" s="6">
        <v>48</v>
      </c>
      <c r="B81" s="5" t="s">
        <v>139</v>
      </c>
      <c r="C81" s="5" t="s">
        <v>140</v>
      </c>
      <c r="D81" s="7">
        <v>2900</v>
      </c>
      <c r="E81" s="18">
        <v>24</v>
      </c>
      <c r="F81" s="18"/>
      <c r="G81" s="18"/>
      <c r="H81" s="18"/>
      <c r="I81" s="18"/>
      <c r="J81" s="18">
        <v>0</v>
      </c>
      <c r="K81" s="18"/>
      <c r="L81" s="18"/>
      <c r="M81" s="18"/>
      <c r="N81" s="18"/>
      <c r="O81" s="18">
        <v>34</v>
      </c>
      <c r="P81" s="18"/>
      <c r="Q81" s="18"/>
      <c r="R81" s="18"/>
      <c r="S81" s="18"/>
      <c r="T81" s="18">
        <v>0</v>
      </c>
      <c r="U81" s="18"/>
      <c r="V81" s="18"/>
      <c r="W81" s="18"/>
      <c r="X81" s="18"/>
    </row>
    <row r="82" spans="1:24">
      <c r="A82" s="6">
        <v>49</v>
      </c>
      <c r="B82" s="5" t="s">
        <v>141</v>
      </c>
      <c r="C82" s="5" t="s">
        <v>142</v>
      </c>
      <c r="D82" s="7">
        <v>800</v>
      </c>
      <c r="E82" s="18">
        <v>6</v>
      </c>
      <c r="F82" s="18"/>
      <c r="G82" s="18"/>
      <c r="H82" s="18"/>
      <c r="I82" s="18"/>
      <c r="J82" s="18">
        <v>0</v>
      </c>
      <c r="K82" s="18"/>
      <c r="L82" s="18"/>
      <c r="M82" s="18"/>
      <c r="N82" s="18"/>
      <c r="O82" s="18">
        <v>10</v>
      </c>
      <c r="P82" s="18"/>
      <c r="Q82" s="18"/>
      <c r="R82" s="18"/>
      <c r="S82" s="18"/>
      <c r="T82" s="18">
        <v>0</v>
      </c>
      <c r="U82" s="18"/>
      <c r="V82" s="18"/>
      <c r="W82" s="18"/>
      <c r="X82" s="18"/>
    </row>
    <row r="83" spans="1:24">
      <c r="A83" s="6">
        <v>50</v>
      </c>
      <c r="B83" s="5" t="s">
        <v>143</v>
      </c>
      <c r="C83" s="5" t="s">
        <v>144</v>
      </c>
      <c r="D83" s="7">
        <v>2900</v>
      </c>
      <c r="E83" s="18">
        <v>22</v>
      </c>
      <c r="F83" s="18"/>
      <c r="G83" s="18"/>
      <c r="H83" s="18"/>
      <c r="I83" s="18"/>
      <c r="J83" s="18">
        <v>0</v>
      </c>
      <c r="K83" s="18"/>
      <c r="L83" s="18"/>
      <c r="M83" s="18"/>
      <c r="N83" s="18"/>
      <c r="O83" s="18">
        <v>36</v>
      </c>
      <c r="P83" s="18"/>
      <c r="Q83" s="18"/>
      <c r="R83" s="18"/>
      <c r="S83" s="18"/>
      <c r="T83" s="18">
        <v>0</v>
      </c>
      <c r="U83" s="18"/>
      <c r="V83" s="18"/>
      <c r="W83" s="18"/>
      <c r="X83" s="18"/>
    </row>
    <row r="84" spans="1:24">
      <c r="A84" s="6">
        <v>51</v>
      </c>
      <c r="B84" s="5" t="s">
        <v>145</v>
      </c>
      <c r="C84" s="5" t="s">
        <v>146</v>
      </c>
      <c r="D84" s="7">
        <v>600</v>
      </c>
      <c r="E84" s="18">
        <v>6</v>
      </c>
      <c r="F84" s="18"/>
      <c r="G84" s="18"/>
      <c r="H84" s="18"/>
      <c r="I84" s="18"/>
      <c r="J84" s="18">
        <v>0</v>
      </c>
      <c r="K84" s="18"/>
      <c r="L84" s="18"/>
      <c r="M84" s="18"/>
      <c r="N84" s="18"/>
      <c r="O84" s="18">
        <v>6</v>
      </c>
      <c r="P84" s="18"/>
      <c r="Q84" s="18"/>
      <c r="R84" s="18"/>
      <c r="S84" s="18"/>
      <c r="T84" s="18">
        <v>0</v>
      </c>
      <c r="U84" s="18"/>
      <c r="V84" s="18"/>
      <c r="W84" s="18"/>
      <c r="X84" s="18"/>
    </row>
    <row r="85" spans="1:24">
      <c r="A85" s="6">
        <v>52</v>
      </c>
      <c r="B85" s="5" t="s">
        <v>147</v>
      </c>
      <c r="C85" s="5" t="s">
        <v>148</v>
      </c>
      <c r="D85" s="7">
        <v>600</v>
      </c>
      <c r="E85" s="18">
        <v>6</v>
      </c>
      <c r="F85" s="18"/>
      <c r="G85" s="18"/>
      <c r="H85" s="18"/>
      <c r="I85" s="18"/>
      <c r="J85" s="18">
        <v>0</v>
      </c>
      <c r="K85" s="18"/>
      <c r="L85" s="18"/>
      <c r="M85" s="18"/>
      <c r="N85" s="18"/>
      <c r="O85" s="18">
        <v>6</v>
      </c>
      <c r="P85" s="18"/>
      <c r="Q85" s="18"/>
      <c r="R85" s="18"/>
      <c r="S85" s="18"/>
      <c r="T85" s="18">
        <v>0</v>
      </c>
      <c r="U85" s="18"/>
      <c r="V85" s="18"/>
      <c r="W85" s="18"/>
      <c r="X85" s="18"/>
    </row>
    <row r="86" spans="1:24">
      <c r="A86" s="6">
        <v>53</v>
      </c>
      <c r="B86" s="5" t="s">
        <v>149</v>
      </c>
      <c r="C86" s="5" t="s">
        <v>150</v>
      </c>
      <c r="D86" s="7">
        <v>700</v>
      </c>
      <c r="E86" s="18">
        <v>7</v>
      </c>
      <c r="F86" s="18"/>
      <c r="G86" s="18"/>
      <c r="H86" s="18"/>
      <c r="I86" s="18"/>
      <c r="J86" s="18">
        <v>0</v>
      </c>
      <c r="K86" s="18"/>
      <c r="L86" s="18"/>
      <c r="M86" s="18"/>
      <c r="N86" s="18"/>
      <c r="O86" s="18">
        <v>7</v>
      </c>
      <c r="P86" s="18"/>
      <c r="Q86" s="18"/>
      <c r="R86" s="18"/>
      <c r="S86" s="18"/>
      <c r="T86" s="18">
        <v>0</v>
      </c>
      <c r="U86" s="18"/>
      <c r="V86" s="18"/>
      <c r="W86" s="18"/>
      <c r="X86" s="18"/>
    </row>
    <row r="87" spans="1:24">
      <c r="A87" s="6">
        <v>54</v>
      </c>
      <c r="B87" s="5" t="s">
        <v>151</v>
      </c>
      <c r="C87" s="5" t="s">
        <v>152</v>
      </c>
      <c r="D87" s="7">
        <v>900</v>
      </c>
      <c r="E87" s="18">
        <v>7</v>
      </c>
      <c r="F87" s="18"/>
      <c r="G87" s="18"/>
      <c r="H87" s="18"/>
      <c r="I87" s="18"/>
      <c r="J87" s="18">
        <v>0</v>
      </c>
      <c r="K87" s="18"/>
      <c r="L87" s="18"/>
      <c r="M87" s="18"/>
      <c r="N87" s="18"/>
      <c r="O87" s="18">
        <v>11</v>
      </c>
      <c r="P87" s="18"/>
      <c r="Q87" s="18"/>
      <c r="R87" s="18"/>
      <c r="S87" s="18"/>
      <c r="T87" s="18">
        <v>0</v>
      </c>
      <c r="U87" s="18"/>
      <c r="V87" s="18"/>
      <c r="W87" s="18"/>
      <c r="X87" s="18"/>
    </row>
    <row r="88" spans="1:24" s="2" customFormat="1">
      <c r="A88" s="8"/>
      <c r="B88" s="83" t="s">
        <v>154</v>
      </c>
      <c r="C88" s="84"/>
      <c r="D88" s="9">
        <f>SUM(D89:D97)</f>
        <v>71350</v>
      </c>
      <c r="E88" s="9">
        <f t="shared" ref="E88:X88" si="26">SUM(E89:E97)</f>
        <v>36</v>
      </c>
      <c r="F88" s="9">
        <f t="shared" si="26"/>
        <v>0</v>
      </c>
      <c r="G88" s="9">
        <f t="shared" si="26"/>
        <v>0</v>
      </c>
      <c r="H88" s="9">
        <f t="shared" si="26"/>
        <v>0</v>
      </c>
      <c r="I88" s="9">
        <f t="shared" si="26"/>
        <v>0</v>
      </c>
      <c r="J88" s="9">
        <f t="shared" si="26"/>
        <v>5</v>
      </c>
      <c r="K88" s="9">
        <f t="shared" si="26"/>
        <v>0</v>
      </c>
      <c r="L88" s="9">
        <f t="shared" si="26"/>
        <v>0</v>
      </c>
      <c r="M88" s="9">
        <f t="shared" si="26"/>
        <v>0</v>
      </c>
      <c r="N88" s="9">
        <f t="shared" si="26"/>
        <v>0</v>
      </c>
      <c r="O88" s="9">
        <f t="shared" si="26"/>
        <v>31</v>
      </c>
      <c r="P88" s="9">
        <f t="shared" si="26"/>
        <v>0</v>
      </c>
      <c r="Q88" s="9">
        <f t="shared" si="26"/>
        <v>0</v>
      </c>
      <c r="R88" s="9">
        <f t="shared" si="26"/>
        <v>0</v>
      </c>
      <c r="S88" s="9">
        <f t="shared" si="26"/>
        <v>0</v>
      </c>
      <c r="T88" s="9">
        <f t="shared" si="26"/>
        <v>3</v>
      </c>
      <c r="U88" s="9">
        <f t="shared" si="26"/>
        <v>0</v>
      </c>
      <c r="V88" s="9">
        <f t="shared" si="26"/>
        <v>0</v>
      </c>
      <c r="W88" s="9">
        <f t="shared" si="26"/>
        <v>0</v>
      </c>
      <c r="X88" s="9">
        <f t="shared" si="26"/>
        <v>0</v>
      </c>
    </row>
    <row r="89" spans="1:24">
      <c r="A89" s="6">
        <v>55</v>
      </c>
      <c r="B89" s="5" t="s">
        <v>155</v>
      </c>
      <c r="C89" s="5" t="s">
        <v>156</v>
      </c>
      <c r="D89" s="7">
        <v>68050</v>
      </c>
      <c r="E89" s="18">
        <v>4</v>
      </c>
      <c r="F89" s="18"/>
      <c r="G89" s="18"/>
      <c r="H89" s="18"/>
      <c r="I89" s="18"/>
      <c r="J89" s="18">
        <v>1</v>
      </c>
      <c r="K89" s="18"/>
      <c r="L89" s="18"/>
      <c r="M89" s="18"/>
      <c r="N89" s="18"/>
      <c r="O89" s="18">
        <v>4</v>
      </c>
      <c r="P89" s="18"/>
      <c r="Q89" s="18"/>
      <c r="R89" s="18"/>
      <c r="S89" s="18"/>
      <c r="T89" s="18">
        <v>0</v>
      </c>
      <c r="U89" s="18"/>
      <c r="V89" s="18"/>
      <c r="W89" s="18"/>
      <c r="X89" s="18"/>
    </row>
    <row r="90" spans="1:24">
      <c r="A90" s="6">
        <v>56</v>
      </c>
      <c r="B90" s="5" t="s">
        <v>157</v>
      </c>
      <c r="C90" s="5" t="s">
        <v>156</v>
      </c>
      <c r="D90" s="7">
        <v>350</v>
      </c>
      <c r="E90" s="18">
        <v>3</v>
      </c>
      <c r="F90" s="18"/>
      <c r="G90" s="18"/>
      <c r="H90" s="18"/>
      <c r="I90" s="18"/>
      <c r="J90" s="18">
        <v>1</v>
      </c>
      <c r="K90" s="18"/>
      <c r="L90" s="18"/>
      <c r="M90" s="18"/>
      <c r="N90" s="18"/>
      <c r="O90" s="18">
        <v>2</v>
      </c>
      <c r="P90" s="18"/>
      <c r="Q90" s="18"/>
      <c r="R90" s="18"/>
      <c r="S90" s="18"/>
      <c r="T90" s="18">
        <v>1</v>
      </c>
      <c r="U90" s="18"/>
      <c r="V90" s="18"/>
      <c r="W90" s="18"/>
      <c r="X90" s="18"/>
    </row>
    <row r="91" spans="1:24">
      <c r="A91" s="6">
        <v>57</v>
      </c>
      <c r="B91" s="5" t="s">
        <v>158</v>
      </c>
      <c r="C91" s="5" t="s">
        <v>159</v>
      </c>
      <c r="D91" s="7">
        <v>450</v>
      </c>
      <c r="E91" s="18">
        <v>5</v>
      </c>
      <c r="F91" s="18"/>
      <c r="G91" s="18"/>
      <c r="H91" s="18"/>
      <c r="I91" s="18"/>
      <c r="J91" s="18">
        <v>0</v>
      </c>
      <c r="K91" s="18"/>
      <c r="L91" s="18"/>
      <c r="M91" s="18"/>
      <c r="N91" s="18"/>
      <c r="O91" s="18">
        <v>3</v>
      </c>
      <c r="P91" s="18"/>
      <c r="Q91" s="18"/>
      <c r="R91" s="18"/>
      <c r="S91" s="18"/>
      <c r="T91" s="18">
        <v>1</v>
      </c>
      <c r="U91" s="18"/>
      <c r="V91" s="18"/>
      <c r="W91" s="18"/>
      <c r="X91" s="18"/>
    </row>
    <row r="92" spans="1:24">
      <c r="A92" s="6">
        <v>58</v>
      </c>
      <c r="B92" s="5" t="s">
        <v>160</v>
      </c>
      <c r="C92" s="5" t="s">
        <v>161</v>
      </c>
      <c r="D92" s="7">
        <v>400</v>
      </c>
      <c r="E92" s="18">
        <v>3</v>
      </c>
      <c r="F92" s="18"/>
      <c r="G92" s="18"/>
      <c r="H92" s="18"/>
      <c r="I92" s="18"/>
      <c r="J92" s="18">
        <v>0</v>
      </c>
      <c r="K92" s="18"/>
      <c r="L92" s="18"/>
      <c r="M92" s="18"/>
      <c r="N92" s="18"/>
      <c r="O92" s="18">
        <v>5</v>
      </c>
      <c r="P92" s="18"/>
      <c r="Q92" s="18"/>
      <c r="R92" s="18"/>
      <c r="S92" s="18"/>
      <c r="T92" s="18">
        <v>0</v>
      </c>
      <c r="U92" s="18"/>
      <c r="V92" s="18"/>
      <c r="W92" s="18"/>
      <c r="X92" s="18"/>
    </row>
    <row r="93" spans="1:24">
      <c r="A93" s="6">
        <v>59</v>
      </c>
      <c r="B93" s="5" t="s">
        <v>162</v>
      </c>
      <c r="C93" s="5" t="s">
        <v>163</v>
      </c>
      <c r="D93" s="7">
        <v>450</v>
      </c>
      <c r="E93" s="18">
        <v>4</v>
      </c>
      <c r="F93" s="18"/>
      <c r="G93" s="18"/>
      <c r="H93" s="18"/>
      <c r="I93" s="18"/>
      <c r="J93" s="18">
        <v>1</v>
      </c>
      <c r="K93" s="18"/>
      <c r="L93" s="18"/>
      <c r="M93" s="18"/>
      <c r="N93" s="18"/>
      <c r="O93" s="18">
        <v>4</v>
      </c>
      <c r="P93" s="18"/>
      <c r="Q93" s="18"/>
      <c r="R93" s="18"/>
      <c r="S93" s="18"/>
      <c r="T93" s="18">
        <v>0</v>
      </c>
      <c r="U93" s="18"/>
      <c r="V93" s="18"/>
      <c r="W93" s="18"/>
      <c r="X93" s="18"/>
    </row>
    <row r="94" spans="1:24">
      <c r="A94" s="6">
        <v>60</v>
      </c>
      <c r="B94" s="5" t="s">
        <v>164</v>
      </c>
      <c r="C94" s="5" t="s">
        <v>165</v>
      </c>
      <c r="D94" s="7">
        <v>500</v>
      </c>
      <c r="E94" s="18">
        <v>5</v>
      </c>
      <c r="F94" s="18"/>
      <c r="G94" s="18"/>
      <c r="H94" s="18"/>
      <c r="I94" s="18"/>
      <c r="J94" s="18">
        <v>0</v>
      </c>
      <c r="K94" s="18"/>
      <c r="L94" s="18"/>
      <c r="M94" s="18"/>
      <c r="N94" s="18"/>
      <c r="O94" s="18">
        <v>5</v>
      </c>
      <c r="P94" s="18"/>
      <c r="Q94" s="18"/>
      <c r="R94" s="18"/>
      <c r="S94" s="18"/>
      <c r="T94" s="18">
        <v>0</v>
      </c>
      <c r="U94" s="18"/>
      <c r="V94" s="18"/>
      <c r="W94" s="18"/>
      <c r="X94" s="18"/>
    </row>
    <row r="95" spans="1:24">
      <c r="A95" s="6">
        <v>61</v>
      </c>
      <c r="B95" s="5" t="s">
        <v>166</v>
      </c>
      <c r="C95" s="5" t="s">
        <v>167</v>
      </c>
      <c r="D95" s="7">
        <v>500</v>
      </c>
      <c r="E95" s="18">
        <v>6</v>
      </c>
      <c r="F95" s="18"/>
      <c r="G95" s="18"/>
      <c r="H95" s="18"/>
      <c r="I95" s="18"/>
      <c r="J95" s="18">
        <v>1</v>
      </c>
      <c r="K95" s="18"/>
      <c r="L95" s="18"/>
      <c r="M95" s="18"/>
      <c r="N95" s="18"/>
      <c r="O95" s="18">
        <v>3</v>
      </c>
      <c r="P95" s="18"/>
      <c r="Q95" s="18"/>
      <c r="R95" s="18"/>
      <c r="S95" s="18"/>
      <c r="T95" s="18">
        <v>0</v>
      </c>
      <c r="U95" s="18"/>
      <c r="V95" s="18"/>
      <c r="W95" s="18"/>
      <c r="X95" s="18"/>
    </row>
    <row r="96" spans="1:24">
      <c r="A96" s="6">
        <v>62</v>
      </c>
      <c r="B96" s="5" t="s">
        <v>168</v>
      </c>
      <c r="C96" s="5" t="s">
        <v>167</v>
      </c>
      <c r="D96" s="7">
        <v>200</v>
      </c>
      <c r="E96" s="18">
        <v>2</v>
      </c>
      <c r="F96" s="18"/>
      <c r="G96" s="18"/>
      <c r="H96" s="18"/>
      <c r="I96" s="18"/>
      <c r="J96" s="18">
        <v>0</v>
      </c>
      <c r="K96" s="18"/>
      <c r="L96" s="18"/>
      <c r="M96" s="18"/>
      <c r="N96" s="18"/>
      <c r="O96" s="18">
        <v>2</v>
      </c>
      <c r="P96" s="18"/>
      <c r="Q96" s="18"/>
      <c r="R96" s="18"/>
      <c r="S96" s="18"/>
      <c r="T96" s="18">
        <v>0</v>
      </c>
      <c r="U96" s="18"/>
      <c r="V96" s="18"/>
      <c r="W96" s="18"/>
      <c r="X96" s="18"/>
    </row>
    <row r="97" spans="1:24">
      <c r="A97" s="6">
        <v>63</v>
      </c>
      <c r="B97" s="5" t="s">
        <v>169</v>
      </c>
      <c r="C97" s="5" t="s">
        <v>170</v>
      </c>
      <c r="D97" s="7">
        <v>450</v>
      </c>
      <c r="E97" s="18">
        <v>4</v>
      </c>
      <c r="F97" s="18"/>
      <c r="G97" s="18"/>
      <c r="H97" s="18"/>
      <c r="I97" s="18"/>
      <c r="J97" s="18">
        <v>1</v>
      </c>
      <c r="K97" s="18"/>
      <c r="L97" s="18"/>
      <c r="M97" s="18"/>
      <c r="N97" s="18"/>
      <c r="O97" s="18">
        <v>3</v>
      </c>
      <c r="P97" s="18"/>
      <c r="Q97" s="18"/>
      <c r="R97" s="18"/>
      <c r="S97" s="18"/>
      <c r="T97" s="18">
        <v>1</v>
      </c>
      <c r="U97" s="18"/>
      <c r="V97" s="18"/>
      <c r="W97" s="18"/>
      <c r="X97" s="18"/>
    </row>
  </sheetData>
  <mergeCells count="33">
    <mergeCell ref="V5:X5"/>
    <mergeCell ref="Q5:S5"/>
    <mergeCell ref="P5:P6"/>
    <mergeCell ref="O5:O6"/>
    <mergeCell ref="D2:D6"/>
    <mergeCell ref="C2:C6"/>
    <mergeCell ref="B2:B6"/>
    <mergeCell ref="O4:S4"/>
    <mergeCell ref="U5:U6"/>
    <mergeCell ref="T5:T6"/>
    <mergeCell ref="G5:I5"/>
    <mergeCell ref="E3:N3"/>
    <mergeCell ref="J4:N4"/>
    <mergeCell ref="J5:J6"/>
    <mergeCell ref="K5:K6"/>
    <mergeCell ref="L5:N5"/>
    <mergeCell ref="E4:I4"/>
    <mergeCell ref="A1:T1"/>
    <mergeCell ref="E2:X2"/>
    <mergeCell ref="O3:X3"/>
    <mergeCell ref="T4:X4"/>
    <mergeCell ref="B88:C88"/>
    <mergeCell ref="B7:C7"/>
    <mergeCell ref="B8:C8"/>
    <mergeCell ref="B18:C18"/>
    <mergeCell ref="B26:C26"/>
    <mergeCell ref="B38:C38"/>
    <mergeCell ref="B49:C49"/>
    <mergeCell ref="B70:C70"/>
    <mergeCell ref="B78:C78"/>
    <mergeCell ref="A2:A6"/>
    <mergeCell ref="E5:E6"/>
    <mergeCell ref="F5:F6"/>
  </mergeCells>
  <pageMargins left="0.23622047244094491" right="0.23622047244094491" top="0.59055118110236227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979E-7222-4871-B0E8-CC93B01C6ADD}">
  <dimension ref="A1:J10"/>
  <sheetViews>
    <sheetView zoomScaleNormal="100" zoomScaleSheetLayoutView="50" workbookViewId="0">
      <selection activeCell="D7" sqref="D7"/>
    </sheetView>
  </sheetViews>
  <sheetFormatPr defaultRowHeight="21"/>
  <cols>
    <col min="1" max="1" width="9.140625" style="3" customWidth="1"/>
    <col min="2" max="2" width="22.42578125" style="1" customWidth="1"/>
    <col min="3" max="3" width="23.28515625" style="1" customWidth="1"/>
    <col min="4" max="4" width="28.42578125" style="2" customWidth="1"/>
    <col min="5" max="5" width="35.140625" style="1" customWidth="1"/>
    <col min="6" max="6" width="11.85546875" style="1" customWidth="1"/>
    <col min="7" max="7" width="12.42578125" style="1" bestFit="1" customWidth="1"/>
    <col min="8" max="9" width="9.28515625" style="19" bestFit="1" customWidth="1"/>
    <col min="10" max="10" width="43" style="1" customWidth="1"/>
    <col min="11" max="16384" width="9.140625" style="1"/>
  </cols>
  <sheetData>
    <row r="1" spans="1:10">
      <c r="A1" s="76" t="s">
        <v>180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51.75" customHeight="1">
      <c r="A2" s="106" t="s">
        <v>2</v>
      </c>
      <c r="B2" s="106" t="s">
        <v>3</v>
      </c>
      <c r="C2" s="106" t="s">
        <v>5</v>
      </c>
      <c r="D2" s="106" t="s">
        <v>181</v>
      </c>
      <c r="E2" s="106" t="s">
        <v>189</v>
      </c>
      <c r="F2" s="106" t="s">
        <v>190</v>
      </c>
      <c r="G2" s="106" t="s">
        <v>182</v>
      </c>
      <c r="H2" s="106" t="s">
        <v>183</v>
      </c>
      <c r="I2" s="106"/>
      <c r="J2" s="107" t="s">
        <v>188</v>
      </c>
    </row>
    <row r="3" spans="1:10" ht="39" customHeight="1">
      <c r="A3" s="106"/>
      <c r="B3" s="106"/>
      <c r="C3" s="106"/>
      <c r="D3" s="106"/>
      <c r="E3" s="106"/>
      <c r="F3" s="106"/>
      <c r="G3" s="106"/>
      <c r="H3" s="26" t="s">
        <v>13</v>
      </c>
      <c r="I3" s="26" t="s">
        <v>11</v>
      </c>
      <c r="J3" s="108"/>
    </row>
    <row r="4" spans="1:10" ht="51.75" customHeight="1">
      <c r="A4" s="21">
        <v>1</v>
      </c>
      <c r="B4" s="22" t="s">
        <v>22</v>
      </c>
      <c r="C4" s="23">
        <v>566000</v>
      </c>
      <c r="D4" s="104" t="s">
        <v>184</v>
      </c>
      <c r="E4" s="104" t="s">
        <v>185</v>
      </c>
      <c r="F4" s="104" t="s">
        <v>186</v>
      </c>
      <c r="G4" s="102" t="s">
        <v>187</v>
      </c>
      <c r="H4" s="27">
        <v>100</v>
      </c>
      <c r="I4" s="27"/>
      <c r="J4" s="24"/>
    </row>
    <row r="5" spans="1:10" ht="51.75" customHeight="1">
      <c r="A5" s="15">
        <v>2</v>
      </c>
      <c r="B5" s="12" t="s">
        <v>192</v>
      </c>
      <c r="C5" s="7">
        <v>1200000</v>
      </c>
      <c r="D5" s="105"/>
      <c r="E5" s="105"/>
      <c r="F5" s="105"/>
      <c r="G5" s="103"/>
      <c r="H5" s="34">
        <v>130</v>
      </c>
      <c r="I5" s="34"/>
      <c r="J5" s="20"/>
    </row>
    <row r="8" spans="1:10">
      <c r="A8" s="101" t="s">
        <v>191</v>
      </c>
      <c r="B8" s="101"/>
      <c r="C8" s="101"/>
      <c r="D8" s="101"/>
      <c r="E8" s="101"/>
      <c r="F8" s="28"/>
      <c r="G8" s="28"/>
      <c r="H8" s="29"/>
      <c r="I8" s="29"/>
      <c r="J8" s="28"/>
    </row>
    <row r="9" spans="1:10" ht="24">
      <c r="A9" s="26" t="s">
        <v>2</v>
      </c>
      <c r="B9" s="26" t="s">
        <v>3</v>
      </c>
      <c r="C9" s="26" t="s">
        <v>5</v>
      </c>
      <c r="D9" s="26" t="s">
        <v>4</v>
      </c>
    </row>
    <row r="10" spans="1:10" ht="51" customHeight="1">
      <c r="A10" s="21">
        <v>1</v>
      </c>
      <c r="B10" s="22" t="s">
        <v>192</v>
      </c>
      <c r="C10" s="23">
        <v>7988904</v>
      </c>
      <c r="D10" s="25" t="s">
        <v>193</v>
      </c>
    </row>
  </sheetData>
  <mergeCells count="15">
    <mergeCell ref="A1:J1"/>
    <mergeCell ref="A2:A3"/>
    <mergeCell ref="B2:B3"/>
    <mergeCell ref="C2:C3"/>
    <mergeCell ref="D2:D3"/>
    <mergeCell ref="E2:E3"/>
    <mergeCell ref="F2:F3"/>
    <mergeCell ref="G2:G3"/>
    <mergeCell ref="H2:I2"/>
    <mergeCell ref="J2:J3"/>
    <mergeCell ref="A8:E8"/>
    <mergeCell ref="G4:G5"/>
    <mergeCell ref="F4:F5"/>
    <mergeCell ref="E4:E5"/>
    <mergeCell ref="D4:D5"/>
  </mergeCells>
  <pageMargins left="0.23622047244094491" right="0.23622047244094491" top="0.59055118110236227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4</vt:i4>
      </vt:variant>
    </vt:vector>
  </HeadingPairs>
  <TitlesOfParts>
    <vt:vector size="7" baseType="lpstr">
      <vt:lpstr>12เดือน-ก.1</vt:lpstr>
      <vt:lpstr>12เดือน-ก2</vt:lpstr>
      <vt:lpstr>12เดือน-ก3+4</vt:lpstr>
      <vt:lpstr>'12เดือน-ก.1'!Print_Area</vt:lpstr>
      <vt:lpstr>'12เดือน-ก.1'!Print_Titles</vt:lpstr>
      <vt:lpstr>'12เดือน-ก2'!Print_Titles</vt:lpstr>
      <vt:lpstr>'12เดือน-ก3+4'!Print_Titles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SAWITREE DEEIN</dc:creator>
  <cp:lastModifiedBy>SAWITREE DEEIN</cp:lastModifiedBy>
  <cp:lastPrinted>2024-06-18T09:08:42Z</cp:lastPrinted>
  <dcterms:created xsi:type="dcterms:W3CDTF">2024-06-07T01:35:43Z</dcterms:created>
  <dcterms:modified xsi:type="dcterms:W3CDTF">2024-09-23T08:00:52Z</dcterms:modified>
</cp:coreProperties>
</file>